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amiestas-my.sharepoint.com/personal/ingrida_matuoliene_amiestas_lt/Documents/Desktop/"/>
    </mc:Choice>
  </mc:AlternateContent>
  <xr:revisionPtr revIDLastSave="0" documentId="14_{28F0B97B-91BB-4C06-9842-662029C6221B}" xr6:coauthVersionLast="47" xr6:coauthVersionMax="47" xr10:uidLastSave="{00000000-0000-0000-0000-000000000000}"/>
  <bookViews>
    <workbookView xWindow="28680" yWindow="-120" windowWidth="29040" windowHeight="15720" firstSheet="3" activeTab="3" xr2:uid="{0F574747-A4E4-452B-9DAB-64AD0583E1D4}"/>
  </bookViews>
  <sheets>
    <sheet name="4.3 lentelė IP" sheetId="2" state="hidden" r:id="rId1"/>
    <sheet name="Lapas2" sheetId="13" state="hidden" r:id="rId2"/>
    <sheet name="Lapas1" sheetId="11" state="hidden" r:id="rId3"/>
    <sheet name="Pirkimai  04-06" sheetId="14" r:id="rId4"/>
    <sheet name="Sheet1" sheetId="4" state="hidden" r:id="rId5"/>
    <sheet name="Sheet2" sheetId="5" state="hidden" r:id="rId6"/>
    <sheet name="Sheet3" sheetId="6" state="hidden" r:id="rId7"/>
    <sheet name="Sheet4" sheetId="7" state="hidden" r:id="rId8"/>
    <sheet name="Pivot" sheetId="8" state="hidden" r:id="rId9"/>
  </sheets>
  <definedNames>
    <definedName name="_xlnm._FilterDatabase" localSheetId="0" hidden="1">'4.3 lentelė IP'!$A$8:$W$61</definedName>
    <definedName name="_xlnm._FilterDatabase" localSheetId="2" hidden="1">Lapas1!$A$1:$C$100</definedName>
    <definedName name="_xlnm._FilterDatabase" localSheetId="3" hidden="1">'Pirkimai  04-06'!$A$1:$AO$103</definedName>
    <definedName name="_xlnm._FilterDatabase" localSheetId="4" hidden="1">Sheet1!$A$1:$F$1</definedName>
    <definedName name="_xlnm._FilterDatabase" localSheetId="5" hidden="1">Sheet2!$A$1:$J$1</definedName>
    <definedName name="_Hlk194910820">#REF!</definedName>
    <definedName name="_Hlk198717966">#REF!</definedName>
    <definedName name="_Hlk203557192">#REF!</definedName>
    <definedName name="_Hlk214874519">#REF!</definedName>
  </definedNames>
  <calcPr calcId="191028" refMode="R1C1"/>
  <pivotCaches>
    <pivotCache cacheId="8" r:id="rId10"/>
    <pivotCache cacheId="9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9" i="2"/>
  <c r="W24" i="2"/>
  <c r="W55" i="2"/>
  <c r="W32" i="2"/>
  <c r="W10" i="2"/>
  <c r="W13" i="2"/>
  <c r="W48" i="2"/>
  <c r="W29" i="2"/>
  <c r="W45" i="2"/>
  <c r="W41" i="2"/>
  <c r="W36" i="2"/>
  <c r="W52" i="2"/>
  <c r="W25" i="2"/>
  <c r="W34" i="2"/>
  <c r="W33" i="2"/>
  <c r="W27" i="2"/>
  <c r="W39" i="2"/>
  <c r="W19" i="2"/>
  <c r="W31" i="2"/>
  <c r="W51" i="2"/>
  <c r="W37" i="2"/>
  <c r="W26" i="2"/>
  <c r="W54" i="2"/>
  <c r="W49" i="2"/>
  <c r="W12" i="2"/>
  <c r="W35" i="2"/>
  <c r="W14" i="2"/>
  <c r="W59" i="2"/>
  <c r="W53" i="2"/>
  <c r="W18" i="2"/>
  <c r="W44" i="2"/>
  <c r="W57" i="2"/>
  <c r="W9" i="2" l="1"/>
  <c r="W43" i="2"/>
  <c r="W50" i="2"/>
  <c r="W15" i="2"/>
  <c r="W46" i="2"/>
  <c r="W47" i="2"/>
  <c r="W17" i="2"/>
  <c r="W16" i="2"/>
  <c r="W11" i="2"/>
  <c r="W58" i="2"/>
  <c r="W30" i="2"/>
  <c r="W60" i="2"/>
  <c r="W61" i="2"/>
  <c r="W56" i="2"/>
  <c r="W42" i="2"/>
  <c r="W40" i="2"/>
  <c r="W38" i="2"/>
  <c r="W7" i="2"/>
  <c r="W28" i="2"/>
  <c r="W23" i="2"/>
  <c r="W20" i="2"/>
  <c r="W21" i="2"/>
  <c r="W22" i="2"/>
  <c r="R44" i="2"/>
  <c r="R18" i="2"/>
  <c r="R28" i="2"/>
  <c r="R53" i="2"/>
  <c r="R59" i="2"/>
  <c r="R14" i="2"/>
  <c r="R35" i="2"/>
  <c r="R12" i="2"/>
  <c r="R49" i="2"/>
  <c r="R54" i="2"/>
  <c r="R23" i="2"/>
  <c r="R11" i="2"/>
  <c r="R16" i="2"/>
  <c r="R20" i="2"/>
  <c r="R17" i="2"/>
  <c r="R47" i="2"/>
  <c r="R46" i="2"/>
  <c r="R15" i="2"/>
  <c r="R50" i="2"/>
  <c r="R21" i="2"/>
  <c r="R43" i="2"/>
  <c r="R9" i="2"/>
  <c r="R22" i="2"/>
  <c r="R58" i="2"/>
  <c r="R26" i="2"/>
  <c r="R37" i="2"/>
  <c r="R51" i="2"/>
  <c r="R31" i="2"/>
  <c r="R19" i="2"/>
  <c r="R39" i="2"/>
  <c r="R27" i="2"/>
  <c r="R33" i="2"/>
  <c r="R34" i="2"/>
  <c r="R25" i="2"/>
  <c r="R52" i="2"/>
  <c r="R36" i="2"/>
  <c r="R41" i="2"/>
  <c r="R45" i="2"/>
  <c r="R29" i="2"/>
  <c r="R48" i="2"/>
  <c r="R13" i="2"/>
  <c r="R10" i="2"/>
  <c r="R32" i="2"/>
  <c r="R55" i="2"/>
  <c r="R30" i="2"/>
  <c r="R60" i="2"/>
  <c r="R61" i="2"/>
  <c r="R56" i="2"/>
  <c r="R42" i="2"/>
  <c r="R38" i="2"/>
  <c r="R40" i="2"/>
  <c r="R24" i="2"/>
  <c r="R57" i="2"/>
  <c r="P44" i="2"/>
  <c r="P18" i="2"/>
  <c r="P28" i="2"/>
  <c r="P53" i="2"/>
  <c r="P59" i="2"/>
  <c r="P14" i="2"/>
  <c r="P35" i="2"/>
  <c r="P12" i="2"/>
  <c r="P49" i="2"/>
  <c r="P54" i="2"/>
  <c r="P23" i="2"/>
  <c r="P11" i="2"/>
  <c r="P16" i="2"/>
  <c r="P20" i="2"/>
  <c r="P17" i="2"/>
  <c r="P47" i="2"/>
  <c r="P46" i="2"/>
  <c r="P15" i="2"/>
  <c r="P50" i="2"/>
  <c r="P21" i="2"/>
  <c r="P43" i="2"/>
  <c r="P9" i="2"/>
  <c r="P22" i="2"/>
  <c r="P58" i="2"/>
  <c r="P26" i="2"/>
  <c r="P37" i="2"/>
  <c r="P51" i="2"/>
  <c r="P31" i="2"/>
  <c r="P19" i="2"/>
  <c r="P39" i="2"/>
  <c r="P27" i="2"/>
  <c r="P33" i="2"/>
  <c r="P34" i="2"/>
  <c r="P25" i="2"/>
  <c r="P52" i="2"/>
  <c r="P36" i="2"/>
  <c r="P41" i="2"/>
  <c r="P45" i="2"/>
  <c r="P29" i="2"/>
  <c r="P48" i="2"/>
  <c r="P13" i="2"/>
  <c r="P10" i="2"/>
  <c r="P32" i="2"/>
  <c r="P55" i="2"/>
  <c r="P30" i="2"/>
  <c r="P60" i="2"/>
  <c r="P61" i="2"/>
  <c r="P56" i="2"/>
  <c r="P42" i="2"/>
  <c r="P38" i="2"/>
  <c r="P40" i="2"/>
  <c r="P24" i="2"/>
  <c r="P57" i="2"/>
  <c r="S57" i="2"/>
  <c r="S44" i="2"/>
  <c r="F44" i="2"/>
  <c r="F18" i="2"/>
  <c r="F28" i="2"/>
  <c r="F53" i="2"/>
  <c r="F59" i="2"/>
  <c r="F14" i="2"/>
  <c r="F35" i="2"/>
  <c r="F12" i="2"/>
  <c r="F49" i="2"/>
  <c r="F54" i="2"/>
  <c r="F23" i="2"/>
  <c r="F11" i="2"/>
  <c r="F16" i="2"/>
  <c r="F20" i="2"/>
  <c r="F17" i="2"/>
  <c r="F47" i="2"/>
  <c r="F46" i="2"/>
  <c r="F15" i="2"/>
  <c r="F50" i="2"/>
  <c r="F21" i="2"/>
  <c r="F43" i="2"/>
  <c r="F9" i="2"/>
  <c r="F22" i="2"/>
  <c r="F58" i="2"/>
  <c r="F26" i="2"/>
  <c r="F37" i="2"/>
  <c r="F51" i="2"/>
  <c r="F31" i="2"/>
  <c r="F19" i="2"/>
  <c r="F39" i="2"/>
  <c r="F27" i="2"/>
  <c r="F33" i="2"/>
  <c r="F34" i="2"/>
  <c r="F25" i="2"/>
  <c r="F52" i="2"/>
  <c r="F36" i="2"/>
  <c r="F41" i="2"/>
  <c r="F45" i="2"/>
  <c r="F29" i="2"/>
  <c r="F48" i="2"/>
  <c r="F13" i="2"/>
  <c r="F10" i="2"/>
  <c r="F32" i="2"/>
  <c r="F55" i="2"/>
  <c r="F24" i="2"/>
  <c r="F57" i="2"/>
  <c r="S18" i="2"/>
  <c r="S28" i="2"/>
  <c r="S53" i="2"/>
  <c r="S59" i="2"/>
  <c r="S14" i="2"/>
  <c r="S35" i="2"/>
  <c r="S12" i="2"/>
  <c r="S49" i="2"/>
  <c r="S54" i="2"/>
  <c r="S23" i="2"/>
  <c r="S11" i="2"/>
  <c r="S16" i="2"/>
  <c r="S20" i="2"/>
  <c r="S17" i="2"/>
  <c r="S47" i="2"/>
  <c r="S46" i="2"/>
  <c r="S15" i="2"/>
  <c r="S50" i="2"/>
  <c r="S21" i="2"/>
  <c r="S43" i="2"/>
  <c r="S9" i="2"/>
  <c r="S22" i="2"/>
  <c r="S58" i="2"/>
  <c r="S26" i="2"/>
  <c r="S37" i="2"/>
  <c r="S51" i="2"/>
  <c r="S31" i="2"/>
  <c r="S19" i="2"/>
  <c r="S39" i="2"/>
  <c r="S27" i="2"/>
  <c r="S33" i="2"/>
  <c r="S34" i="2"/>
  <c r="S25" i="2"/>
  <c r="S52" i="2"/>
  <c r="S36" i="2"/>
  <c r="S41" i="2"/>
  <c r="S45" i="2"/>
  <c r="S29" i="2"/>
  <c r="S48" i="2"/>
  <c r="S13" i="2"/>
  <c r="S10" i="2"/>
  <c r="S32" i="2"/>
  <c r="S55" i="2"/>
  <c r="S30" i="2"/>
  <c r="S60" i="2"/>
  <c r="S61" i="2"/>
  <c r="S56" i="2"/>
  <c r="S42" i="2"/>
  <c r="S38" i="2"/>
  <c r="S40" i="2"/>
  <c r="S24" i="2"/>
  <c r="R3" i="2"/>
  <c r="P3" i="2"/>
  <c r="M44" i="2"/>
  <c r="M18" i="2"/>
  <c r="M28" i="2"/>
  <c r="M53" i="2"/>
  <c r="M59" i="2"/>
  <c r="M14" i="2"/>
  <c r="M35" i="2"/>
  <c r="M12" i="2"/>
  <c r="M49" i="2"/>
  <c r="M54" i="2"/>
  <c r="M23" i="2"/>
  <c r="M11" i="2"/>
  <c r="M16" i="2"/>
  <c r="M20" i="2"/>
  <c r="M17" i="2"/>
  <c r="M47" i="2"/>
  <c r="M46" i="2"/>
  <c r="M15" i="2"/>
  <c r="M50" i="2"/>
  <c r="M21" i="2"/>
  <c r="M43" i="2"/>
  <c r="M9" i="2"/>
  <c r="M22" i="2"/>
  <c r="M58" i="2"/>
  <c r="M26" i="2"/>
  <c r="M37" i="2"/>
  <c r="M51" i="2"/>
  <c r="M31" i="2"/>
  <c r="M19" i="2"/>
  <c r="M39" i="2"/>
  <c r="M27" i="2"/>
  <c r="M33" i="2"/>
  <c r="M34" i="2"/>
  <c r="M25" i="2"/>
  <c r="M52" i="2"/>
  <c r="M36" i="2"/>
  <c r="M41" i="2"/>
  <c r="M45" i="2"/>
  <c r="M29" i="2"/>
  <c r="M48" i="2"/>
  <c r="M13" i="2"/>
  <c r="M10" i="2"/>
  <c r="M32" i="2"/>
  <c r="M55" i="2"/>
  <c r="M30" i="2"/>
  <c r="M60" i="2"/>
  <c r="M61" i="2"/>
  <c r="M56" i="2"/>
  <c r="M42" i="2"/>
  <c r="M38" i="2"/>
  <c r="M40" i="2"/>
  <c r="M24" i="2"/>
  <c r="N44" i="2"/>
  <c r="N18" i="2"/>
  <c r="N28" i="2"/>
  <c r="N53" i="2"/>
  <c r="N59" i="2"/>
  <c r="N14" i="2"/>
  <c r="N35" i="2"/>
  <c r="N12" i="2"/>
  <c r="N49" i="2"/>
  <c r="N54" i="2"/>
  <c r="N23" i="2"/>
  <c r="N11" i="2"/>
  <c r="N16" i="2"/>
  <c r="N20" i="2"/>
  <c r="N17" i="2"/>
  <c r="N47" i="2"/>
  <c r="N46" i="2"/>
  <c r="N15" i="2"/>
  <c r="N50" i="2"/>
  <c r="N21" i="2"/>
  <c r="N43" i="2"/>
  <c r="N9" i="2"/>
  <c r="N22" i="2"/>
  <c r="N58" i="2"/>
  <c r="N26" i="2"/>
  <c r="N37" i="2"/>
  <c r="N51" i="2"/>
  <c r="N31" i="2"/>
  <c r="N19" i="2"/>
  <c r="N39" i="2"/>
  <c r="N27" i="2"/>
  <c r="N33" i="2"/>
  <c r="N34" i="2"/>
  <c r="N25" i="2"/>
  <c r="N52" i="2"/>
  <c r="N36" i="2"/>
  <c r="N41" i="2"/>
  <c r="N45" i="2"/>
  <c r="N29" i="2"/>
  <c r="N48" i="2"/>
  <c r="N13" i="2"/>
  <c r="N10" i="2"/>
  <c r="N32" i="2"/>
  <c r="N55" i="2"/>
  <c r="N30" i="2"/>
  <c r="N60" i="2"/>
  <c r="N61" i="2"/>
  <c r="N56" i="2"/>
  <c r="N42" i="2"/>
  <c r="N38" i="2"/>
  <c r="N40" i="2"/>
  <c r="N24" i="2"/>
  <c r="N57" i="2"/>
  <c r="M57" i="2"/>
  <c r="K11" i="2"/>
  <c r="K16" i="2"/>
  <c r="K20" i="2"/>
  <c r="K17" i="2"/>
  <c r="K47" i="2"/>
  <c r="K46" i="2"/>
  <c r="K15" i="2"/>
  <c r="K50" i="2"/>
  <c r="K21" i="2"/>
  <c r="K43" i="2"/>
  <c r="K9" i="2"/>
  <c r="K22" i="2"/>
  <c r="K58" i="2"/>
  <c r="K26" i="2"/>
  <c r="K37" i="2"/>
  <c r="K51" i="2"/>
  <c r="K31" i="2"/>
  <c r="K19" i="2"/>
  <c r="K39" i="2"/>
  <c r="K27" i="2"/>
  <c r="K33" i="2"/>
  <c r="K34" i="2"/>
  <c r="K25" i="2"/>
  <c r="K52" i="2"/>
  <c r="K36" i="2"/>
  <c r="K41" i="2"/>
  <c r="K45" i="2"/>
  <c r="K29" i="2"/>
  <c r="K48" i="2"/>
  <c r="K13" i="2"/>
  <c r="K10" i="2"/>
  <c r="K32" i="2"/>
  <c r="K55" i="2"/>
  <c r="K30" i="2"/>
  <c r="K56" i="2"/>
  <c r="K42" i="2"/>
  <c r="K38" i="2"/>
  <c r="K40" i="2"/>
  <c r="K24" i="2"/>
  <c r="K44" i="2"/>
  <c r="K18" i="2"/>
  <c r="K28" i="2"/>
  <c r="K53" i="2"/>
  <c r="K59" i="2"/>
  <c r="K14" i="2"/>
  <c r="K35" i="2"/>
  <c r="K12" i="2"/>
  <c r="K49" i="2"/>
  <c r="K54" i="2"/>
  <c r="K23" i="2"/>
  <c r="K57" i="2"/>
  <c r="J44" i="2"/>
  <c r="J18" i="2"/>
  <c r="J28" i="2"/>
  <c r="J53" i="2"/>
  <c r="J14" i="2"/>
  <c r="J35" i="2"/>
  <c r="J12" i="2"/>
  <c r="J49" i="2"/>
  <c r="J54" i="2"/>
  <c r="J23" i="2"/>
  <c r="J11" i="2"/>
  <c r="J16" i="2"/>
  <c r="J20" i="2"/>
  <c r="J17" i="2"/>
  <c r="J47" i="2"/>
  <c r="J46" i="2"/>
  <c r="J15" i="2"/>
  <c r="J50" i="2"/>
  <c r="J21" i="2"/>
  <c r="J43" i="2"/>
  <c r="J9" i="2"/>
  <c r="J22" i="2"/>
  <c r="J26" i="2"/>
  <c r="J37" i="2"/>
  <c r="J51" i="2"/>
  <c r="J31" i="2"/>
  <c r="J19" i="2"/>
  <c r="J39" i="2"/>
  <c r="J27" i="2"/>
  <c r="J33" i="2"/>
  <c r="J34" i="2"/>
  <c r="J25" i="2"/>
  <c r="J52" i="2"/>
  <c r="J36" i="2"/>
  <c r="J41" i="2"/>
  <c r="J45" i="2"/>
  <c r="J29" i="2"/>
  <c r="J48" i="2"/>
  <c r="J13" i="2"/>
  <c r="J10" i="2"/>
  <c r="J32" i="2"/>
  <c r="J55" i="2"/>
  <c r="J30" i="2"/>
  <c r="J42" i="2"/>
  <c r="J38" i="2"/>
  <c r="J40" i="2"/>
  <c r="J24" i="2"/>
  <c r="I16" i="2"/>
  <c r="I20" i="2"/>
  <c r="I17" i="2"/>
  <c r="I47" i="2"/>
  <c r="I46" i="2"/>
  <c r="I15" i="2"/>
  <c r="I50" i="2"/>
  <c r="I21" i="2"/>
  <c r="I43" i="2"/>
  <c r="I9" i="2"/>
  <c r="I22" i="2"/>
  <c r="I58" i="2"/>
  <c r="I26" i="2"/>
  <c r="I37" i="2"/>
  <c r="I51" i="2"/>
  <c r="I31" i="2"/>
  <c r="I19" i="2"/>
  <c r="I39" i="2"/>
  <c r="I27" i="2"/>
  <c r="I33" i="2"/>
  <c r="I34" i="2"/>
  <c r="I25" i="2"/>
  <c r="I52" i="2"/>
  <c r="I36" i="2"/>
  <c r="I41" i="2"/>
  <c r="I45" i="2"/>
  <c r="I29" i="2"/>
  <c r="I48" i="2"/>
  <c r="I13" i="2"/>
  <c r="I10" i="2"/>
  <c r="I32" i="2"/>
  <c r="I55" i="2"/>
  <c r="I30" i="2"/>
  <c r="I60" i="2"/>
  <c r="I61" i="2"/>
  <c r="I56" i="2"/>
  <c r="I42" i="2"/>
  <c r="I38" i="2"/>
  <c r="I40" i="2"/>
  <c r="I24" i="2"/>
  <c r="W6" i="2"/>
  <c r="W5" i="2"/>
  <c r="W3" i="2"/>
  <c r="I3" i="2"/>
  <c r="I5" i="2"/>
  <c r="I6" i="2"/>
  <c r="I7" i="2"/>
  <c r="I57" i="2"/>
  <c r="I44" i="2"/>
  <c r="I18" i="2"/>
  <c r="I28" i="2"/>
  <c r="I53" i="2"/>
  <c r="I59" i="2"/>
  <c r="I14" i="2"/>
  <c r="I35" i="2"/>
  <c r="I12" i="2"/>
  <c r="I49" i="2"/>
  <c r="I54" i="2"/>
  <c r="I23" i="2"/>
  <c r="I11" i="2"/>
  <c r="R5" i="2"/>
  <c r="R6" i="2"/>
  <c r="R7" i="2"/>
  <c r="R4" i="2"/>
  <c r="P5" i="2"/>
  <c r="P6" i="2"/>
  <c r="P7" i="2"/>
  <c r="S5" i="2"/>
  <c r="S6" i="2"/>
  <c r="S7" i="2"/>
  <c r="S4" i="2"/>
  <c r="P4" i="2"/>
  <c r="I4" i="2"/>
  <c r="W63" i="2" l="1"/>
  <c r="O61" i="2"/>
  <c r="O31" i="2"/>
  <c r="U31" i="2" s="1"/>
  <c r="V31" i="2" s="1"/>
  <c r="O44" i="2"/>
  <c r="U44" i="2" s="1"/>
  <c r="V44" i="2" s="1"/>
  <c r="O17" i="2"/>
  <c r="U17" i="2" s="1"/>
  <c r="V17" i="2" s="1"/>
  <c r="O41" i="2"/>
  <c r="U41" i="2" s="1"/>
  <c r="V41" i="2" s="1"/>
  <c r="O60" i="2"/>
  <c r="O13" i="2"/>
  <c r="U13" i="2" s="1"/>
  <c r="V13" i="2" s="1"/>
  <c r="O25" i="2"/>
  <c r="U25" i="2" s="1"/>
  <c r="V25" i="2" s="1"/>
  <c r="O21" i="2"/>
  <c r="U21" i="2" s="1"/>
  <c r="V21" i="2" s="1"/>
  <c r="O32" i="2"/>
  <c r="U32" i="2" s="1"/>
  <c r="V32" i="2" s="1"/>
  <c r="O58" i="2"/>
  <c r="U58" i="2" s="1"/>
  <c r="V58" i="2" s="1"/>
  <c r="O11" i="2"/>
  <c r="U11" i="2" s="1"/>
  <c r="V11" i="2" s="1"/>
  <c r="O47" i="2"/>
  <c r="U47" i="2" s="1"/>
  <c r="V47" i="2" s="1"/>
  <c r="O59" i="2"/>
  <c r="U59" i="2" s="1"/>
  <c r="V59" i="2" s="1"/>
  <c r="O33" i="2"/>
  <c r="U33" i="2" s="1"/>
  <c r="V33" i="2" s="1"/>
  <c r="O10" i="2"/>
  <c r="U10" i="2" s="1"/>
  <c r="V10" i="2" s="1"/>
  <c r="O52" i="2"/>
  <c r="U52" i="2" s="1"/>
  <c r="V52" i="2" s="1"/>
  <c r="O22" i="2"/>
  <c r="U22" i="2" s="1"/>
  <c r="V22" i="2" s="1"/>
  <c r="O23" i="2"/>
  <c r="U23" i="2" s="1"/>
  <c r="V23" i="2" s="1"/>
  <c r="O51" i="2"/>
  <c r="U51" i="2" s="1"/>
  <c r="V51" i="2" s="1"/>
  <c r="O53" i="2"/>
  <c r="U53" i="2" s="1"/>
  <c r="V53" i="2" s="1"/>
  <c r="O29" i="2"/>
  <c r="U29" i="2" s="1"/>
  <c r="V29" i="2" s="1"/>
  <c r="O40" i="2"/>
  <c r="O24" i="2"/>
  <c r="U24" i="2" s="1"/>
  <c r="V24" i="2" s="1"/>
  <c r="O48" i="2"/>
  <c r="U48" i="2" s="1"/>
  <c r="V48" i="2" s="1"/>
  <c r="O34" i="2"/>
  <c r="U34" i="2" s="1"/>
  <c r="V34" i="2" s="1"/>
  <c r="O43" i="2"/>
  <c r="U43" i="2" s="1"/>
  <c r="V43" i="2" s="1"/>
  <c r="O9" i="2"/>
  <c r="U9" i="2" s="1"/>
  <c r="V9" i="2" s="1"/>
  <c r="O12" i="2"/>
  <c r="U12" i="2" s="1"/>
  <c r="V12" i="2" s="1"/>
  <c r="O37" i="2"/>
  <c r="U37" i="2" s="1"/>
  <c r="V37" i="2" s="1"/>
  <c r="O20" i="2"/>
  <c r="U20" i="2" s="1"/>
  <c r="V20" i="2" s="1"/>
  <c r="O28" i="2"/>
  <c r="U28" i="2" s="1"/>
  <c r="V28" i="2" s="1"/>
  <c r="O55" i="2"/>
  <c r="O36" i="2"/>
  <c r="O26" i="2"/>
  <c r="O16" i="2"/>
  <c r="U16" i="2" s="1"/>
  <c r="V16" i="2" s="1"/>
  <c r="O18" i="2"/>
  <c r="U18" i="2" s="1"/>
  <c r="V18" i="2" s="1"/>
  <c r="O49" i="2"/>
  <c r="U49" i="2" s="1"/>
  <c r="V49" i="2" s="1"/>
  <c r="O54" i="2"/>
  <c r="U54" i="2" s="1"/>
  <c r="V54" i="2" s="1"/>
  <c r="O57" i="2"/>
  <c r="O38" i="2"/>
  <c r="O45" i="2"/>
  <c r="O27" i="2"/>
  <c r="U27" i="2" s="1"/>
  <c r="V27" i="2" s="1"/>
  <c r="O50" i="2"/>
  <c r="U50" i="2" s="1"/>
  <c r="V50" i="2" s="1"/>
  <c r="U7" i="2"/>
  <c r="V7" i="2" s="1"/>
  <c r="O30" i="2"/>
  <c r="O42" i="2"/>
  <c r="O39" i="2"/>
  <c r="O15" i="2"/>
  <c r="O35" i="2"/>
  <c r="U35" i="2" s="1"/>
  <c r="V35" i="2" s="1"/>
  <c r="O56" i="2"/>
  <c r="O19" i="2"/>
  <c r="U19" i="2" s="1"/>
  <c r="V19" i="2" s="1"/>
  <c r="O46" i="2"/>
  <c r="O14" i="2"/>
  <c r="U6" i="2"/>
  <c r="V6" i="2" s="1"/>
  <c r="U5" i="2"/>
  <c r="V5" i="2" s="1"/>
  <c r="U3" i="2"/>
  <c r="V3" i="2"/>
  <c r="U57" i="2" l="1"/>
  <c r="U39" i="2"/>
  <c r="V39" i="2" s="1"/>
  <c r="U45" i="2"/>
  <c r="V45" i="2" s="1"/>
  <c r="U55" i="2"/>
  <c r="V55" i="2" s="1"/>
  <c r="U15" i="2"/>
  <c r="V15" i="2" s="1"/>
  <c r="U14" i="2"/>
  <c r="V14" i="2" s="1"/>
  <c r="U46" i="2"/>
  <c r="V46" i="2" s="1"/>
  <c r="U26" i="2"/>
  <c r="V26" i="2" s="1"/>
  <c r="U36" i="2"/>
  <c r="V36" i="2" s="1"/>
  <c r="V57" i="2" l="1"/>
  <c r="H38" i="2"/>
  <c r="F38" i="2" s="1"/>
  <c r="U38" i="2" s="1"/>
  <c r="V38" i="2" s="1"/>
  <c r="H42" i="2"/>
  <c r="F42" i="2" s="1"/>
  <c r="U42" i="2" s="1"/>
  <c r="V42" i="2" s="1"/>
  <c r="H61" i="2"/>
  <c r="F61" i="2" s="1"/>
  <c r="U61" i="2" s="1"/>
  <c r="V61" i="2" s="1"/>
  <c r="H60" i="2"/>
  <c r="F60" i="2" s="1"/>
  <c r="U60" i="2" s="1"/>
  <c r="V60" i="2" s="1"/>
  <c r="H40" i="2"/>
  <c r="F40" i="2" s="1"/>
  <c r="U40" i="2" s="1"/>
  <c r="V40" i="2" s="1"/>
  <c r="H56" i="2"/>
  <c r="F56" i="2" s="1"/>
  <c r="U56" i="2" s="1"/>
  <c r="V56" i="2" s="1"/>
  <c r="H30" i="2"/>
  <c r="F30" i="2" s="1"/>
  <c r="U30" i="2" s="1"/>
  <c r="V30" i="2" l="1"/>
  <c r="V63" i="2" s="1"/>
  <c r="U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tc={9F7A8880-C899-4673-9BFA-CE6B31AE5805}</author>
  </authors>
  <commentList>
    <comment ref="A1" authorId="0" shapeId="0" xr:uid="{9F7A8880-C899-4673-9BFA-CE6B31AE5805}">
      <text>
        <t>[Threaded comment]
Your version of Excel allows you to read this threaded comment; however, any edits to it will get removed if the file is opened in a newer version of Excel. Learn more: https://go.microsoft.com/fwlink/?linkid=870924
Comment:
    vienodi skaičiai reiškia vieną grupę</t>
      </text>
    </comment>
  </commentList>
</comments>
</file>

<file path=xl/sharedStrings.xml><?xml version="1.0" encoding="utf-8"?>
<sst xmlns="http://schemas.openxmlformats.org/spreadsheetml/2006/main" count="3522" uniqueCount="574">
  <si>
    <t>iki 1499,99 m2 - iki 35 000 Eur
1500 m2 - 2999,99 m2 - 45 000 Eur
nuo 3000 m2 - 55 000 Eur</t>
  </si>
  <si>
    <t>iki 1499,99 m2 - iki 2500 eur
1500 m2 - 2999,99 m2 - 3200 eur
nuo 3000 m2 - 4500 eur</t>
  </si>
  <si>
    <t>iki 1499,99m2 - iki 7 000eur
1500 m2 - 2999,99 m2 - iki 10 000eur
nuo 3000 m2 - iki 15 000eur</t>
  </si>
  <si>
    <t>iki 1499.99 m2 - 800 eur
1500-2999.99 m2 - 1200 eur
nuo 3000 m2 - 1500 eur</t>
  </si>
  <si>
    <t>iki 1499.99m2 - 600 eur
1500-2999.99 m2 - 1000 eur
nuo 3000 m2 - 1500 eur</t>
  </si>
  <si>
    <t>iki 499,99 m2 - 120Eur ;       500 iki 999,99  m2 - 104Eur;  1000 iki 1499,99 m2 -89 Eur; 1500 iki 2999,99 m2 - 54 Eur; nuo 3000 m2- 42 Eur</t>
  </si>
  <si>
    <t>Kvietimas</t>
  </si>
  <si>
    <t>OBJEKTAS</t>
  </si>
  <si>
    <t>Namo naudingas plotas, kv. m.</t>
  </si>
  <si>
    <t>Butų sk. ir kt. patalpų</t>
  </si>
  <si>
    <t>Rangos laikotarpis mėn.</t>
  </si>
  <si>
    <t>IP kaina</t>
  </si>
  <si>
    <t>IP</t>
  </si>
  <si>
    <t>IP koregavimas</t>
  </si>
  <si>
    <t>Kredito įregistravimas</t>
  </si>
  <si>
    <t>Techninio darbo projekto  (TDP) parengimas ir projektiniai pasiūlymai, TDP vykdymo priežiūra, TDP koregavimas</t>
  </si>
  <si>
    <t>TDP ekspertizės paslaugos</t>
  </si>
  <si>
    <t>Techninės priežiūros paslaugos</t>
  </si>
  <si>
    <t>Sandarumo bandymai</t>
  </si>
  <si>
    <t>Energetinio naudingumo matavimai</t>
  </si>
  <si>
    <t>Kitos projekto įgyvendinimo išlaidos</t>
  </si>
  <si>
    <t>Statybos žurnalas</t>
  </si>
  <si>
    <t>SUA gavimas</t>
  </si>
  <si>
    <t>Įregistravimas JRC SUA</t>
  </si>
  <si>
    <t>Kadastrinių matavimų bylą</t>
  </si>
  <si>
    <t>Minkštoji dalis į IP nugula</t>
  </si>
  <si>
    <t>Skirtumas - Administravimui leika suma</t>
  </si>
  <si>
    <t>B energinio efektyvumo klasė pagal įkainį</t>
  </si>
  <si>
    <t>Vandentiekio g. 38</t>
  </si>
  <si>
    <t xml:space="preserve">X </t>
  </si>
  <si>
    <t>L. Giros g. 7</t>
  </si>
  <si>
    <t>Ateities g. 9B</t>
  </si>
  <si>
    <t>Žirmūnų g. 20</t>
  </si>
  <si>
    <t>Didlaukio g. 58</t>
  </si>
  <si>
    <t>Architektų g. 140</t>
  </si>
  <si>
    <t>Žirmūnų g. 24</t>
  </si>
  <si>
    <t>Darbininkų g. 18</t>
  </si>
  <si>
    <t>Skroblų g. 29</t>
  </si>
  <si>
    <t>P.Vileišio g. 25</t>
  </si>
  <si>
    <t>Apkasų g. 9</t>
  </si>
  <si>
    <t>Didlaukio g. 27</t>
  </si>
  <si>
    <t>Švyturio g. 19</t>
  </si>
  <si>
    <t xml:space="preserve">Tuskulėnų g. 8 </t>
  </si>
  <si>
    <t>Saulėtekio al. 57</t>
  </si>
  <si>
    <t>Žirmūnų g. 22</t>
  </si>
  <si>
    <t>Liongino Baliukevičiaus-Dzūko g. 7</t>
  </si>
  <si>
    <t>Klinikų g. 3</t>
  </si>
  <si>
    <t>Peteliškių g. 46</t>
  </si>
  <si>
    <t xml:space="preserve">T. Ševčenkos g. 20    </t>
  </si>
  <si>
    <t>Algirdo 10 A</t>
  </si>
  <si>
    <t>Tverečiaus g. 7</t>
  </si>
  <si>
    <t>Tverečiaus g. 3</t>
  </si>
  <si>
    <t>Viršuliškių g. 12</t>
  </si>
  <si>
    <t>Algirdo 10</t>
  </si>
  <si>
    <t>T. Ševčenkos g. 9</t>
  </si>
  <si>
    <t>Peteliškių g. 24</t>
  </si>
  <si>
    <t>Peteliškių g. 26</t>
  </si>
  <si>
    <t>Vandentiekio g. 28</t>
  </si>
  <si>
    <t xml:space="preserve">Zanavykų  g. 5   </t>
  </si>
  <si>
    <t>Savanorių pr. 64</t>
  </si>
  <si>
    <t xml:space="preserve">Zanavykų  g. 8  </t>
  </si>
  <si>
    <t>Gerosios Vilties g. 7</t>
  </si>
  <si>
    <t>Vandentiekio g. 32</t>
  </si>
  <si>
    <t>Vandentiekio g. 44</t>
  </si>
  <si>
    <t>Vandentiekio g. 34</t>
  </si>
  <si>
    <t>Maumedžių g. 2</t>
  </si>
  <si>
    <t>Vilniaus g. 47, Grigiškės</t>
  </si>
  <si>
    <t>Pašilaičių g. 18 (3A3t)</t>
  </si>
  <si>
    <t>Pašilaičių g. 18 (2A3t)</t>
  </si>
  <si>
    <t>Miglos g. 33</t>
  </si>
  <si>
    <t>Filaretų g. 12</t>
  </si>
  <si>
    <t>Saulėtekio al. 55</t>
  </si>
  <si>
    <t xml:space="preserve">Šaltinių g. 7A   </t>
  </si>
  <si>
    <t xml:space="preserve">Savanorių pr. 51 </t>
  </si>
  <si>
    <t>Popieriaus g. 104</t>
  </si>
  <si>
    <t>Smėlio g. 8B</t>
  </si>
  <si>
    <t>Bukčių g. 70</t>
  </si>
  <si>
    <t>Pupinės g. 1</t>
  </si>
  <si>
    <t>Darbininkų g. 13</t>
  </si>
  <si>
    <t>Trmvajų g. 9</t>
  </si>
  <si>
    <t>Kapsų g. 6</t>
  </si>
  <si>
    <t>Vilniaus g. 43, Grigiškės</t>
  </si>
  <si>
    <t>Vaikų g. 4</t>
  </si>
  <si>
    <t>Viso:</t>
  </si>
  <si>
    <t>IP numatytoms paslaugoms</t>
  </si>
  <si>
    <t>Lieka administravimas</t>
  </si>
  <si>
    <t>Priklauso pagal fiksuotą įkianį</t>
  </si>
  <si>
    <t>Busena</t>
  </si>
  <si>
    <t>VPS</t>
  </si>
  <si>
    <t>Algirdo g. 51A</t>
  </si>
  <si>
    <t>nepaleistas dar</t>
  </si>
  <si>
    <t>Antakalnio g. 78 </t>
  </si>
  <si>
    <t>Antakalnio g. 89</t>
  </si>
  <si>
    <t>Balsavimas</t>
  </si>
  <si>
    <t>Architektų g. 192</t>
  </si>
  <si>
    <t>Architektų g. 206 (2A5b)</t>
  </si>
  <si>
    <t>Paraiška</t>
  </si>
  <si>
    <t>Blindžių g. 21</t>
  </si>
  <si>
    <t>D. Gerbutavičiaus g. 12 (1A9/b)</t>
  </si>
  <si>
    <t>D. Gerbutavičiaus g. 3 (4A5b)</t>
  </si>
  <si>
    <t>2025-09-15 Paraiška tikslinama</t>
  </si>
  <si>
    <t>Didlaukio g. 19, Vilnius</t>
  </si>
  <si>
    <t>Erfurto g. 26</t>
  </si>
  <si>
    <t>Gelvonų g. 52</t>
  </si>
  <si>
    <t>Grybo g. 41</t>
  </si>
  <si>
    <t>I. Kanto al. 19</t>
  </si>
  <si>
    <t>J. Tiškevičiaus g. 2</t>
  </si>
  <si>
    <t>J. Tiškevičiaus g. 3, Vilnius</t>
  </si>
  <si>
    <t>2025-08-26 Paraiška perduota vertinimui</t>
  </si>
  <si>
    <t>J. Tiškevičiaus g. 9, Vilnius</t>
  </si>
  <si>
    <t>Justiniškių g. 37</t>
  </si>
  <si>
    <t>K. Kalinausko g. 8</t>
  </si>
  <si>
    <t>Kalvarijų g. 192</t>
  </si>
  <si>
    <t>Kanklių g. 4, Vilnius</t>
  </si>
  <si>
    <t>Kapsų g. 20</t>
  </si>
  <si>
    <t>Konduktorių g. 22</t>
  </si>
  <si>
    <t>Laisvės pr. 40 </t>
  </si>
  <si>
    <t>Mechanikų g. 97</t>
  </si>
  <si>
    <t>Minties g. 14</t>
  </si>
  <si>
    <t>Minties g. 16</t>
  </si>
  <si>
    <t>Minties g. 26</t>
  </si>
  <si>
    <t>Naujininkų g. 10A, Vilnius</t>
  </si>
  <si>
    <t>P. Vileišio g. 10</t>
  </si>
  <si>
    <t>P. Vileišio g. 24</t>
  </si>
  <si>
    <t>Paribio g. 30</t>
  </si>
  <si>
    <t>2025-08-07 Paraiška</t>
  </si>
  <si>
    <t>Pašilaičių g. 18 (3A3t) 1098-8006-3038</t>
  </si>
  <si>
    <t>Pašilaičių g. 3 (1A9t)</t>
  </si>
  <si>
    <t>Peteliškių g. 12, Vilnius</t>
  </si>
  <si>
    <t>Popieriaus g. 60</t>
  </si>
  <si>
    <t>2025-08-27 Paraiška perduota vertinimui</t>
  </si>
  <si>
    <t>Popieriaus g. 62, Vilnius</t>
  </si>
  <si>
    <t>Pušų g. 36</t>
  </si>
  <si>
    <t>Saltoniškių g. 21</t>
  </si>
  <si>
    <t>Savanorių pr. 37 </t>
  </si>
  <si>
    <t>Smolensko g. 13</t>
  </si>
  <si>
    <t>Svajonių g. 32</t>
  </si>
  <si>
    <t>oras oras vedinimas</t>
  </si>
  <si>
    <t>Šaltkalvių g. 56</t>
  </si>
  <si>
    <t>Šeimyniškių g. 42, Vilnius</t>
  </si>
  <si>
    <t>Šeškinės g. 1</t>
  </si>
  <si>
    <t>Šv. Stepono g. 22</t>
  </si>
  <si>
    <t>Švyturio g. 3</t>
  </si>
  <si>
    <t>T. Ševčenkos g. 29</t>
  </si>
  <si>
    <t>Tolminkiemio g. 3</t>
  </si>
  <si>
    <t>Ukmergės g. 186</t>
  </si>
  <si>
    <t>nepritars</t>
  </si>
  <si>
    <t>V. Maciulevičiaus g. 24 (2A9b)  1097-2010-7026</t>
  </si>
  <si>
    <t>V. Maciulevičiaus g. 24 (3A9b)</t>
  </si>
  <si>
    <t>Vanagėlio g. 7</t>
  </si>
  <si>
    <t>Vandentiekio g. 46</t>
  </si>
  <si>
    <t>Varpų g. 2, Vilnius</t>
  </si>
  <si>
    <t>Varpų g. 4, Vilnius</t>
  </si>
  <si>
    <t>Varpų g. 6 Vilnius</t>
  </si>
  <si>
    <t>2025-08-12 Paraiška užregistruota</t>
  </si>
  <si>
    <t>Zanavykų g. 2</t>
  </si>
  <si>
    <t>Žirmūnų g. 85</t>
  </si>
  <si>
    <t>Agreguoti pirkimai</t>
  </si>
  <si>
    <t>Pirkimo paskelbimo mėnuo</t>
  </si>
  <si>
    <t>Objektas</t>
  </si>
  <si>
    <t>Planuojama rangos suma</t>
  </si>
  <si>
    <t>EE Klasė IP</t>
  </si>
  <si>
    <t>Fasadas</t>
  </si>
  <si>
    <t>Balkonų platinimas</t>
  </si>
  <si>
    <t xml:space="preserve">Balkonų stiklinimas iki atitvaro </t>
  </si>
  <si>
    <t>Balkonų stiklinimas per visą aukštį</t>
  </si>
  <si>
    <t>Balkonia įrengiami I-aukšte, kurių dabar nėra</t>
  </si>
  <si>
    <t>Pastabos</t>
  </si>
  <si>
    <t>Google žemėlapio nuoroda</t>
  </si>
  <si>
    <t>Investinis planas</t>
  </si>
  <si>
    <t>BALANDŽIO MĖN. PIRKIMAI</t>
  </si>
  <si>
    <t>13</t>
  </si>
  <si>
    <t>Balandis</t>
  </si>
  <si>
    <t>B</t>
  </si>
  <si>
    <t>Vent</t>
  </si>
  <si>
    <t>TAIP</t>
  </si>
  <si>
    <t>Pirmame aukšte įrenginėjami</t>
  </si>
  <si>
    <t>Iš kiemo PVC, iš gatvės - berėmis stiklinimas</t>
  </si>
  <si>
    <t>Tink</t>
  </si>
  <si>
    <t>Ne</t>
  </si>
  <si>
    <t>14</t>
  </si>
  <si>
    <t>Didlaukio g. 25</t>
  </si>
  <si>
    <t>Balandis - jau paskelbtas</t>
  </si>
  <si>
    <t>Didlaukio g. 58 – „Google“ žemėlapiai</t>
  </si>
  <si>
    <t>didlaukio-g.-58-koreguotas-06.10-1.pdf</t>
  </si>
  <si>
    <t>Nėra balkonų</t>
  </si>
  <si>
    <t>Peteliškių g. 12</t>
  </si>
  <si>
    <t>Peteliškių g. 11 – „Google“ žemėlapiai</t>
  </si>
  <si>
    <t>9</t>
  </si>
  <si>
    <t>12</t>
  </si>
  <si>
    <t>Pirmame aukšte įrenginėjami iš kiemo pusės</t>
  </si>
  <si>
    <t>15</t>
  </si>
  <si>
    <t>V. Maciulevičiaus g. 24 (2A9b)</t>
  </si>
  <si>
    <t>Atviri</t>
  </si>
  <si>
    <t>Pirmame aukšte įrenginėjami tik 1 ir 3 bt.</t>
  </si>
  <si>
    <t>Vaikų g. 4 – „Google“ žemėlapiai</t>
  </si>
  <si>
    <t>vaiku-g.-4.pdf</t>
  </si>
  <si>
    <t>4</t>
  </si>
  <si>
    <t>Pirmame aukšte įrengiamas balkonas tik 3 bt.</t>
  </si>
  <si>
    <t>17</t>
  </si>
  <si>
    <t xml:space="preserve">TAIP </t>
  </si>
  <si>
    <t>Balkonų stiklinimas - berėmė konstrukcija</t>
  </si>
  <si>
    <t>3</t>
  </si>
  <si>
    <t>Žirmūnų g. 22 blokuotas su 24</t>
  </si>
  <si>
    <t>Žirmūnų g. 24 blokuotas su 22</t>
  </si>
  <si>
    <t>GEGUŽĖS - BIRŽELIO MĖN. PIRKIMAI</t>
  </si>
  <si>
    <t>Gegužė-Birželis</t>
  </si>
  <si>
    <t>Žirmūnų g. 34</t>
  </si>
  <si>
    <t>Žirmūnų g. 51</t>
  </si>
  <si>
    <t>Algirdo g. 25</t>
  </si>
  <si>
    <t>Antakalnio g. 49</t>
  </si>
  <si>
    <t>Balkonų stiprinimas būtinas, be platinimo</t>
  </si>
  <si>
    <t>1</t>
  </si>
  <si>
    <t>Antakalnio g. 72</t>
  </si>
  <si>
    <t>2</t>
  </si>
  <si>
    <t>Bistryčios g. 28 C</t>
  </si>
  <si>
    <t>D. Gerbutavičiaus g. 12 (2A5B)</t>
  </si>
  <si>
    <t>Dariaus ir Girėno g. 1A</t>
  </si>
  <si>
    <t>16</t>
  </si>
  <si>
    <t>Geležinio vilko g. 17</t>
  </si>
  <si>
    <t>5</t>
  </si>
  <si>
    <t>Gelvonų g. 56</t>
  </si>
  <si>
    <t>6</t>
  </si>
  <si>
    <t>Lazdynų g. 32</t>
  </si>
  <si>
    <t>Lentupio g. 8</t>
  </si>
  <si>
    <t>Stiklinama tik viena pusė namo, kita pusė - atviri balkonai</t>
  </si>
  <si>
    <t>Lvivo g. 11</t>
  </si>
  <si>
    <t>Taip</t>
  </si>
  <si>
    <t>7</t>
  </si>
  <si>
    <t>Naugarduko g. 53</t>
  </si>
  <si>
    <t>Naugarduko g. 60</t>
  </si>
  <si>
    <t>Olandų g. 53</t>
  </si>
  <si>
    <t>8</t>
  </si>
  <si>
    <t>P. Vileišio g. 16</t>
  </si>
  <si>
    <t xml:space="preserve">Pašilaičių g. 3 (2A3t) 1099-0008-4024 </t>
  </si>
  <si>
    <t>Balkonų stiklinimas - lengva konstrukcija</t>
  </si>
  <si>
    <t>Popieriaus g. 110</t>
  </si>
  <si>
    <t>Popieriaus g. 58</t>
  </si>
  <si>
    <t>10</t>
  </si>
  <si>
    <t>Molio keramika. Platiname iš kiemo pusės</t>
  </si>
  <si>
    <t>Pušų g. 6</t>
  </si>
  <si>
    <t>Molio keramika</t>
  </si>
  <si>
    <t>11</t>
  </si>
  <si>
    <t>Saulėtekio al. 53</t>
  </si>
  <si>
    <t>Pirmame aukšte įrenginėjami tik 3 ir 18 bt.</t>
  </si>
  <si>
    <t>A</t>
  </si>
  <si>
    <t xml:space="preserve">Vent  </t>
  </si>
  <si>
    <t>Sėlių g. 64</t>
  </si>
  <si>
    <t>Šilo g. 6</t>
  </si>
  <si>
    <t>TAIP/Atviri</t>
  </si>
  <si>
    <t>Tramvajų g. 9</t>
  </si>
  <si>
    <t>Viršuliškių g. 61</t>
  </si>
  <si>
    <t>Eil. Nr.</t>
  </si>
  <si>
    <t>Adresas</t>
  </si>
  <si>
    <t>VK PV</t>
  </si>
  <si>
    <t>ĮK PV</t>
  </si>
  <si>
    <t>Stadija TU</t>
  </si>
  <si>
    <t>Tuskulėnų g. 36</t>
  </si>
  <si>
    <t> </t>
  </si>
  <si>
    <t>Kęstutis</t>
  </si>
  <si>
    <t>Inicijuotas pirkimas</t>
  </si>
  <si>
    <t>Povilaičio g. 3</t>
  </si>
  <si>
    <t>Edgaras</t>
  </si>
  <si>
    <t>Antakalnio g. 58</t>
  </si>
  <si>
    <t>Dainius</t>
  </si>
  <si>
    <t>Laukiama SAR</t>
  </si>
  <si>
    <t>Gintaras</t>
  </si>
  <si>
    <t>TU derinama su Plėtra</t>
  </si>
  <si>
    <t>TU rengiama</t>
  </si>
  <si>
    <t>Paulius</t>
  </si>
  <si>
    <t>Andrej</t>
  </si>
  <si>
    <t>Jolanta</t>
  </si>
  <si>
    <t>Rimantas</t>
  </si>
  <si>
    <t>Danas</t>
  </si>
  <si>
    <t>Kristina</t>
  </si>
  <si>
    <t>Vytautas</t>
  </si>
  <si>
    <t>Ernestas</t>
  </si>
  <si>
    <t>Mantas</t>
  </si>
  <si>
    <t>Linas</t>
  </si>
  <si>
    <t>Parengti IP</t>
  </si>
  <si>
    <t>Rengimai IP</t>
  </si>
  <si>
    <t>Priskirtas IP rengejas tik</t>
  </si>
  <si>
    <t>Ikelti APVIs</t>
  </si>
  <si>
    <t>Polocko g. 49</t>
  </si>
  <si>
    <t>Būsena: Priskirtas rengėjas</t>
  </si>
  <si>
    <t>Geležinio Vilko g. 17</t>
  </si>
  <si>
    <t>Sukūrimo data: 2025-07-21</t>
  </si>
  <si>
    <t>Būsenos data: 2025-06-30</t>
  </si>
  <si>
    <t>Priskirtas rengėjas</t>
  </si>
  <si>
    <t>Būsenos data: 2025-07-03</t>
  </si>
  <si>
    <t>Sukūrimo data: 2025-07-09</t>
  </si>
  <si>
    <t>Laisvės pr. 40</t>
  </si>
  <si>
    <t>Dariaus Gerbutavičiaus g. 12</t>
  </si>
  <si>
    <t>Ševčenkos g. 29</t>
  </si>
  <si>
    <t>Antakalnio g. 78</t>
  </si>
  <si>
    <t>Sukūrimo data: 2025-05-20</t>
  </si>
  <si>
    <t>Būsenos data: 2025-05-30</t>
  </si>
  <si>
    <t>Maciulevičiaus g. 24</t>
  </si>
  <si>
    <t>Pašilaičių g. 3 (1099-0008-4019)</t>
  </si>
  <si>
    <t>Būsenos data: 2025-07-17</t>
  </si>
  <si>
    <t>Maciulevičiaus g. 24 (01784)</t>
  </si>
  <si>
    <t>Savanorių pr. 37</t>
  </si>
  <si>
    <t>Kalinausko g. 8</t>
  </si>
  <si>
    <t>Būsenos data: 2025-07-08</t>
  </si>
  <si>
    <t>Architektų g. 206</t>
  </si>
  <si>
    <t>Šiltnamių g. 50</t>
  </si>
  <si>
    <t>Būsenos data: 2025-05-28</t>
  </si>
  <si>
    <t>Skroblų g. 8</t>
  </si>
  <si>
    <t>Kanto al. 19</t>
  </si>
  <si>
    <t>Būsenos data: 2025-07-10</t>
  </si>
  <si>
    <t>Naujininkų g. 10</t>
  </si>
  <si>
    <t>Sukūrimo data: 2025-04-07</t>
  </si>
  <si>
    <t>Naujininkų g. 10A</t>
  </si>
  <si>
    <t>Sukūrimo data: 2024-12-03</t>
  </si>
  <si>
    <t>Varpų g. 6</t>
  </si>
  <si>
    <t>Varpų g. 4</t>
  </si>
  <si>
    <t>Dariaus Gerbutavičiaus g. 3</t>
  </si>
  <si>
    <t>Varpų g. 2</t>
  </si>
  <si>
    <t>Būsenos data: 2025-06-25</t>
  </si>
  <si>
    <t>Tiškevičiaus g. 9</t>
  </si>
  <si>
    <t>Stepono g. 22</t>
  </si>
  <si>
    <t>Tiškevičiaus g. 3</t>
  </si>
  <si>
    <t>Kanklių g. 4</t>
  </si>
  <si>
    <t>Būsenos data: 2025-04-08</t>
  </si>
  <si>
    <t>Šeimyniškių g. 42</t>
  </si>
  <si>
    <t>Šaltinių g. 7A</t>
  </si>
  <si>
    <t>Būsenos data: 2025-07-15</t>
  </si>
  <si>
    <t>Popieriaus g. 62</t>
  </si>
  <si>
    <t>Didlaukio g. 19</t>
  </si>
  <si>
    <t>Algirdo g. 10</t>
  </si>
  <si>
    <t>Algirdo g. 10A</t>
  </si>
  <si>
    <t>Vilniaus g. 47, Grigiškes</t>
  </si>
  <si>
    <t>Vilniaus g. 43, Grigiškes</t>
  </si>
  <si>
    <t>Pašilaičių g. 18</t>
  </si>
  <si>
    <t>Tuskulėnų g. 8</t>
  </si>
  <si>
    <t>Ševčenkos g. 9</t>
  </si>
  <si>
    <t>Savanorių pr. 51</t>
  </si>
  <si>
    <t>Zanavykų g. 8</t>
  </si>
  <si>
    <t>Zanavykų g. 5</t>
  </si>
  <si>
    <t>Ševčenkos g. 20</t>
  </si>
  <si>
    <t>Vileišio g. 25</t>
  </si>
  <si>
    <t>Algirdo g. 25 (apvis nėra?) kaip gali būti tvirtinimas?</t>
  </si>
  <si>
    <t>IMPORTANT DETAIL</t>
  </si>
  <si>
    <t>In order to insert the PivotTable you selected, we had to organize your data in columns with a single header row.</t>
  </si>
  <si>
    <t>Pridėta APVIS</t>
  </si>
  <si>
    <t>Field2</t>
  </si>
  <si>
    <t>Projekto vadovas</t>
  </si>
  <si>
    <t>Field4</t>
  </si>
  <si>
    <t>Paraiškos numeris</t>
  </si>
  <si>
    <t>Perduoti rengti TU įgyvendinimui</t>
  </si>
  <si>
    <t>IP Nr.</t>
  </si>
  <si>
    <t>Administravimo suma</t>
  </si>
  <si>
    <t>Kredito įregistravimas (RC rinkliava)</t>
  </si>
  <si>
    <t>SUA gavimas (Valstybinė rinkliava)</t>
  </si>
  <si>
    <t>Įregistravimas JRC SUA (RC rinkliava)</t>
  </si>
  <si>
    <t>Field29</t>
  </si>
  <si>
    <t>Minkštoji dalis į IP nugula projekto įgyvendinimui (paslaugoms įsigyti)</t>
  </si>
  <si>
    <t>VISO suma B energinio efektyvumo klasė pagal įkainį</t>
  </si>
  <si>
    <t>Įkainis B klasei</t>
  </si>
  <si>
    <t>Field34</t>
  </si>
  <si>
    <t>Field35</t>
  </si>
  <si>
    <t>Pateiktas/Gautas SAR</t>
  </si>
  <si>
    <t>ILTĖ</t>
  </si>
  <si>
    <t>Skolu rastas VST</t>
  </si>
  <si>
    <t>Juodraštis</t>
  </si>
  <si>
    <t>DNM-AM-IP-02224</t>
  </si>
  <si>
    <t>GAUTAS</t>
  </si>
  <si>
    <t>DNM-AM-IP-02236</t>
  </si>
  <si>
    <t>Pateiktas</t>
  </si>
  <si>
    <t>DNM-AM-IP-02010</t>
  </si>
  <si>
    <t>Gautas</t>
  </si>
  <si>
    <t>DNM-AM-IP-01882</t>
  </si>
  <si>
    <t>DNM-AM-IP-02008</t>
  </si>
  <si>
    <t>DNM-AM-IP-01874</t>
  </si>
  <si>
    <t>Priskirtas rengėjas- MB Namų diagnostika</t>
  </si>
  <si>
    <t>DNM-AM-IP-02226</t>
  </si>
  <si>
    <t>ATMESTAS</t>
  </si>
  <si>
    <t>DNM-AM-IP-02011</t>
  </si>
  <si>
    <t>DNM-AM-IP-02102</t>
  </si>
  <si>
    <t>DNM-AM-IP-01978</t>
  </si>
  <si>
    <t>DNM-AM-IP-01317</t>
  </si>
  <si>
    <t>DNM-AM-IP-01780</t>
  </si>
  <si>
    <t>DNM-AM-IP-01875</t>
  </si>
  <si>
    <t>DNM-AM-IP-01884</t>
  </si>
  <si>
    <t>DNM-AM-IP-01879</t>
  </si>
  <si>
    <t>DNM-AM-IP-02012</t>
  </si>
  <si>
    <t>DNM-AM-IP-02223</t>
  </si>
  <si>
    <t>DNM-AM-IP-01278</t>
  </si>
  <si>
    <t>DNM-AM-IP-01267</t>
  </si>
  <si>
    <t>DNM-AM-IP-01788</t>
  </si>
  <si>
    <t>DNM-AM-IP-01888</t>
  </si>
  <si>
    <t>DNM-AM-IP-01894</t>
  </si>
  <si>
    <t>Priskirtas rengėjas - UAB "Stogų panorama"</t>
  </si>
  <si>
    <t>DNM-AM-IP-02138</t>
  </si>
  <si>
    <t>Naugarduko g. 50</t>
  </si>
  <si>
    <t>DNM-AM-IP-02139</t>
  </si>
  <si>
    <t>DNM-AM-IP-02268</t>
  </si>
  <si>
    <t>PATEIKTAS</t>
  </si>
  <si>
    <t>DNM-AM-IP-01667</t>
  </si>
  <si>
    <t>DNM-AM-IP-02013</t>
  </si>
  <si>
    <t>Priskirtas rengėjas-UAB "Stogų panorama"</t>
  </si>
  <si>
    <t>DNM-AM-IP-02225</t>
  </si>
  <si>
    <t>Panerių g. 40</t>
  </si>
  <si>
    <t>DNM-AM-IP-01878</t>
  </si>
  <si>
    <t>DNM-AM-IP-01887</t>
  </si>
  <si>
    <t>DNM-AM-IP-01977</t>
  </si>
  <si>
    <t>DNM-AM-IP-01334</t>
  </si>
  <si>
    <t>DNM-AM-IP-02235</t>
  </si>
  <si>
    <t>Pušų g. 41</t>
  </si>
  <si>
    <t>Priskirtas rengėjas - MB Namų diagnostika</t>
  </si>
  <si>
    <t>DNM-AM-IP-02140</t>
  </si>
  <si>
    <t>1946,18</t>
  </si>
  <si>
    <t xml:space="preserve"> #VALUE! </t>
  </si>
  <si>
    <t>DNM-AM-IP-01778</t>
  </si>
  <si>
    <t>Skroblų g. 8 (39-105)</t>
  </si>
  <si>
    <t>DNM-AM-IP-02137</t>
  </si>
  <si>
    <t>DNM-AM-IP-01886</t>
  </si>
  <si>
    <t>DNM-AM-IP-01291</t>
  </si>
  <si>
    <t>DNM-AM-IP-01892</t>
  </si>
  <si>
    <t>3289,78</t>
  </si>
  <si>
    <t>DNM-AM-IP-01885</t>
  </si>
  <si>
    <t>DNM-AM-IP-02227</t>
  </si>
  <si>
    <t>DNM-AM-IP-01883</t>
  </si>
  <si>
    <t>DNM-AM-IP-01782</t>
  </si>
  <si>
    <t>DNM-AM-IP-01877</t>
  </si>
  <si>
    <t>DNM-AM-IP-02009</t>
  </si>
  <si>
    <t>Tiškevičiaus g. 2</t>
  </si>
  <si>
    <t>DNM-AM-IP-01783</t>
  </si>
  <si>
    <t>DNM-AM-IP-01781</t>
  </si>
  <si>
    <t>DNM-AM-IP-01890</t>
  </si>
  <si>
    <t>DNM-AM-IP-01876</t>
  </si>
  <si>
    <t>DNM-AM-IP-01662</t>
  </si>
  <si>
    <t>DNM-AM-IP-01663</t>
  </si>
  <si>
    <t>DNM-AM-IP-01664</t>
  </si>
  <si>
    <t>DNM-AM-IP-00073</t>
  </si>
  <si>
    <t>Priskirtas rengėjas - namudiagnostika.lt (modestas)</t>
  </si>
  <si>
    <t>DNM-AM-IP-02101</t>
  </si>
  <si>
    <t>2025-09-01 Paraiška</t>
  </si>
  <si>
    <t>DNM-AM-DNAM13-0184</t>
  </si>
  <si>
    <t>DNM-AM-IP-01345</t>
  </si>
  <si>
    <t>DNM-AM-DNAM13-0031</t>
  </si>
  <si>
    <t>TU</t>
  </si>
  <si>
    <t>DNM-AM-IP-01344</t>
  </si>
  <si>
    <t>ĮVERTINTAS</t>
  </si>
  <si>
    <t>DNM-AM-DNAM13-0024</t>
  </si>
  <si>
    <t>DNM-AM-IP-01280</t>
  </si>
  <si>
    <t>pateikta</t>
  </si>
  <si>
    <t>DNM-AM-DNAM13-0172</t>
  </si>
  <si>
    <t>DNM-AM-IP-01281</t>
  </si>
  <si>
    <t>DNM-AM-IP-01777</t>
  </si>
  <si>
    <t>DNM-AM-DNAM13-0177</t>
  </si>
  <si>
    <t>DNM-AM-IP-01266</t>
  </si>
  <si>
    <t>DNM-AM-DNAM13-0041</t>
  </si>
  <si>
    <t>DNM-AM-IP-01327</t>
  </si>
  <si>
    <t>DNM-AM-DNAM13-0110</t>
  </si>
  <si>
    <t>DNM-AM-IP-01656</t>
  </si>
  <si>
    <t>DNM-AM-DNAM13-0080</t>
  </si>
  <si>
    <t>DNM-AM-IP-01282</t>
  </si>
  <si>
    <t>2025-09-01 Paraiška tikslinama</t>
  </si>
  <si>
    <t>DNM-AM-DNAM13-0185</t>
  </si>
  <si>
    <t>DNM-AM-IP-01329</t>
  </si>
  <si>
    <t>DNM-AM-DNAM13-0170</t>
  </si>
  <si>
    <t>DNM-AM-IP-01276</t>
  </si>
  <si>
    <t xml:space="preserve"> </t>
  </si>
  <si>
    <t>2025-07-30 Paraiška perduota vertinimui</t>
  </si>
  <si>
    <t>DNM-AM-DNAM13-0111</t>
  </si>
  <si>
    <t>DNM-AM-IP-01660</t>
  </si>
  <si>
    <t>DNM-AM-DNAM13-0180</t>
  </si>
  <si>
    <t>DNM-AM-IP-01661</t>
  </si>
  <si>
    <t>DNM-AM-IP-01891</t>
  </si>
  <si>
    <t>DNM-AM-DNAM13-0113</t>
  </si>
  <si>
    <t>DNM-AM-IP-01271</t>
  </si>
  <si>
    <t>DNM-AM-DNAM13-0016</t>
  </si>
  <si>
    <t>DNM-AM-IP-01343</t>
  </si>
  <si>
    <t>DNM-AM-DNAM13-0028</t>
  </si>
  <si>
    <t>DNM-AM-IP-01337</t>
  </si>
  <si>
    <t>DNM-AM-DNAM13-0112</t>
  </si>
  <si>
    <t>DNM-AM-IP-01786</t>
  </si>
  <si>
    <t>DNM-AM-DNAM13-0096</t>
  </si>
  <si>
    <t>DNM-AM-IP-01331</t>
  </si>
  <si>
    <t>DNM-AM-DNAM13-0095</t>
  </si>
  <si>
    <t>DNM-AM-IP-01332</t>
  </si>
  <si>
    <t>DNM-AM-DNAM13-0221</t>
  </si>
  <si>
    <t>DNM-AM-IP-01666</t>
  </si>
  <si>
    <t>DNM-AM-DNAM13-0037</t>
  </si>
  <si>
    <t>DNM-AM-IP-01292</t>
  </si>
  <si>
    <t>DNM-AM-DNAM13-0040</t>
  </si>
  <si>
    <t>DNM-AM-IP-01293</t>
  </si>
  <si>
    <t>DNM-AM-IP-01270</t>
  </si>
  <si>
    <t>DNM-AM-DNAM13-0183</t>
  </si>
  <si>
    <t>DNM-AM-IP-01657</t>
  </si>
  <si>
    <t>DNM-AM-DNAM13-0181</t>
  </si>
  <si>
    <t>DNM-AM-IP-01779</t>
  </si>
  <si>
    <t>DNM-AM-IP-01787</t>
  </si>
  <si>
    <t>DNM-AM-DNAM13-0178</t>
  </si>
  <si>
    <t>DNM-AM-IP-01272</t>
  </si>
  <si>
    <t>DNM-AM-DNAM13-0093</t>
  </si>
  <si>
    <t>DNM-AM-IP-01277</t>
  </si>
  <si>
    <t>DNM-AM-DNAM13-0179</t>
  </si>
  <si>
    <t>DNM-AM-IP-01268</t>
  </si>
  <si>
    <t>DNM-AM-IP-01289</t>
  </si>
  <si>
    <t>DNM-AM-DNAM13-0021</t>
  </si>
  <si>
    <t>DNM-AM-IP-01324</t>
  </si>
  <si>
    <t>DNM-AM-DNAM13-0014</t>
  </si>
  <si>
    <t>DNM-AM-IP-01325</t>
  </si>
  <si>
    <t>DNM-AM-DNAM13-0237</t>
  </si>
  <si>
    <t>DNM-AM-IP-01785</t>
  </si>
  <si>
    <t>DNM-AM-DNAM13-0243</t>
  </si>
  <si>
    <t>DNM-AM-IP-01784</t>
  </si>
  <si>
    <t>DNM-AM-DNAM13-0142</t>
  </si>
  <si>
    <t>DNM-AM-IP-01333</t>
  </si>
  <si>
    <t>DNM-AM-DNAM13-0176</t>
  </si>
  <si>
    <t>DNM-AM-IP-01273</t>
  </si>
  <si>
    <t>DNM-AM-DNAM13-0032</t>
  </si>
  <si>
    <t>DNM-AM-IP-01321</t>
  </si>
  <si>
    <t>DNM-AM-DNAM13-0169</t>
  </si>
  <si>
    <t>DNM-AM-IP-01274</t>
  </si>
  <si>
    <t>DNM-AM-DNAM13-0109</t>
  </si>
  <si>
    <t>DNM-AM-IP-01320</t>
  </si>
  <si>
    <t>DNM-AM-DNAM13-0011</t>
  </si>
  <si>
    <t>DNM-AM-IP-01336</t>
  </si>
  <si>
    <t>DNM-AM-DNAM13-0133</t>
  </si>
  <si>
    <t>DNM-AM-IP-01318</t>
  </si>
  <si>
    <t>DNM-AM-DNAM13-0084</t>
  </si>
  <si>
    <t>DNM-AM-IP-01665</t>
  </si>
  <si>
    <t>2025-08-11 Paraiška užregistruota</t>
  </si>
  <si>
    <t>DNM-AM-DNAM13-0129</t>
  </si>
  <si>
    <t>DNM-AM-IP-01290</t>
  </si>
  <si>
    <t>DNM-AM-DNAM13-0174</t>
  </si>
  <si>
    <t>DNM-AM-IP-01286</t>
  </si>
  <si>
    <t>DNM-AM-DNAM13-0173</t>
  </si>
  <si>
    <t>DNM-AM-IP-01287</t>
  </si>
  <si>
    <t>DNM-AM-DNAM13-0175</t>
  </si>
  <si>
    <t>DNM-AM-IP-01275</t>
  </si>
  <si>
    <t>Juodraštis - šiais metais nebus, nes primininko rinkimus tvarkosi</t>
  </si>
  <si>
    <t>DNM-AM-IP-02075</t>
  </si>
  <si>
    <t>Juodraštis - ištrinti</t>
  </si>
  <si>
    <t>DNM-AM-IP-01330</t>
  </si>
  <si>
    <t>IP- palaidotas</t>
  </si>
  <si>
    <t>DNM-AM-IP-01668</t>
  </si>
  <si>
    <t>Naujininkų g. 10, Vilnius</t>
  </si>
  <si>
    <t>IP-palaidotas</t>
  </si>
  <si>
    <t>DNM-AM-IP-01283</t>
  </si>
  <si>
    <t>DNM-AM-IP-01294</t>
  </si>
  <si>
    <t>DNM-AM-IP-01323</t>
  </si>
  <si>
    <t>IP - palaidotas</t>
  </si>
  <si>
    <t>DNM-AM-IP-01326</t>
  </si>
  <si>
    <t>IP (trūko 1 balso)</t>
  </si>
  <si>
    <t>DNM-AM-IP-01269</t>
  </si>
  <si>
    <t>DNM-AM-IP-01335</t>
  </si>
  <si>
    <t>DNM-AM-IP-01893</t>
  </si>
  <si>
    <t>DNM-AM-IP-01279</t>
  </si>
  <si>
    <t>DNM-AM-IP-01896</t>
  </si>
  <si>
    <t>DNM-AM-IP-02074</t>
  </si>
  <si>
    <t>DNM-AM-IP-01881</t>
  </si>
  <si>
    <t>DNM-AM-IP-01789</t>
  </si>
  <si>
    <t>DNM-AM-IP-01659</t>
  </si>
  <si>
    <t>DNM-AM-IP-01889</t>
  </si>
  <si>
    <t>DNM-AM-IP-01895</t>
  </si>
  <si>
    <t>DNM-AM-IP-01880</t>
  </si>
  <si>
    <t>DNM-AM-IP-02014</t>
  </si>
  <si>
    <t>DNM-AM-IP-01284</t>
  </si>
  <si>
    <t>DNM-AM-IP-01285</t>
  </si>
  <si>
    <t>DNM-AM-IP-02007</t>
  </si>
  <si>
    <t>DNM-AM-IP-01319</t>
  </si>
  <si>
    <t>DNM-AM-IP-01658</t>
  </si>
  <si>
    <t>DNM-AM-IP-01790</t>
  </si>
  <si>
    <t>DNM-AM-IP-01288</t>
  </si>
  <si>
    <t>DNM-AM-IP-01322</t>
  </si>
  <si>
    <t>DNM-AM-IP-01328</t>
  </si>
  <si>
    <t>Būsena</t>
  </si>
  <si>
    <t>Count of Pridėta APVIS</t>
  </si>
  <si>
    <t>Grand Total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</si>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</sst>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)\ [$€-1]_ ;_ * \(#,##0.00\)\ [$€-1]_ ;_ * &quot;-&quot;??_)\ [$€-1]_ ;_ @_ "/>
  </numFmts>
  <fonts count="3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42424"/>
      <name val="Aptos Narrow"/>
      <family val="2"/>
      <scheme val="minor"/>
    </font>
    <font>
      <sz val="10"/>
      <color rgb="FF000000"/>
      <name val="Times New Roman"/>
      <family val="1"/>
    </font>
    <font>
      <sz val="11"/>
      <color rgb="FFFF0000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  <charset val="186"/>
    </font>
    <font>
      <sz val="11"/>
      <color rgb="FF242424"/>
      <name val="Consolas"/>
      <family val="3"/>
    </font>
    <font>
      <sz val="11"/>
      <color theme="1"/>
      <name val="Aptos Narrow"/>
      <family val="2"/>
      <scheme val="minor"/>
    </font>
    <font>
      <b/>
      <sz val="11"/>
      <color rgb="FF000000"/>
      <name val="Times New Roman"/>
      <family val="1"/>
    </font>
    <font>
      <b/>
      <sz val="11"/>
      <color rgb="FF000000"/>
      <name val="Aptos Narrow"/>
      <family val="2"/>
    </font>
    <font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131516"/>
      <name val="System-Ui"/>
      <charset val="1"/>
    </font>
    <font>
      <sz val="12"/>
      <color rgb="FFFF0000"/>
      <name val="System-Ui"/>
      <charset val="1"/>
    </font>
    <font>
      <sz val="11"/>
      <color rgb="FF3F454B"/>
      <name val="System-Ui"/>
      <charset val="1"/>
    </font>
    <font>
      <sz val="12"/>
      <color rgb="FFEE0000"/>
      <name val="System-Ui"/>
      <charset val="1"/>
    </font>
    <font>
      <sz val="11"/>
      <color rgb="FF000000"/>
      <name val="Aptos Narrow"/>
      <family val="2"/>
    </font>
    <font>
      <sz val="11"/>
      <color rgb="FFEE0000"/>
      <name val="Aptos Narrow"/>
      <family val="2"/>
    </font>
    <font>
      <b/>
      <sz val="12"/>
      <color rgb="FF131516"/>
      <name val="System-Ui"/>
      <charset val="1"/>
    </font>
    <font>
      <sz val="11"/>
      <color rgb="FFFF0000"/>
      <name val="System-Ui"/>
      <charset val="1"/>
    </font>
    <font>
      <sz val="11"/>
      <color rgb="FF4472C4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rgb="FF003367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sz val="10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1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sz val="10"/>
      <color rgb="FF131516"/>
      <name val="Aptos Display"/>
      <family val="2"/>
      <scheme val="major"/>
    </font>
    <font>
      <sz val="10"/>
      <color rgb="FF242424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sz val="11"/>
      <color rgb="FF000000"/>
      <name val="Aptos"/>
      <charset val="1"/>
    </font>
  </fonts>
  <fills count="1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0" fontId="0" fillId="4" borderId="0" xfId="0" applyFill="1"/>
    <xf numFmtId="0" fontId="1" fillId="4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8" xfId="0" applyFont="1" applyBorder="1"/>
    <xf numFmtId="1" fontId="8" fillId="0" borderId="5" xfId="0" applyNumberFormat="1" applyFont="1" applyBorder="1"/>
    <xf numFmtId="1" fontId="0" fillId="0" borderId="1" xfId="0" applyNumberFormat="1" applyBorder="1"/>
    <xf numFmtId="1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7" fillId="0" borderId="1" xfId="0" applyFont="1" applyBorder="1" applyAlignment="1">
      <alignment horizontal="center" wrapText="1" indent="1"/>
    </xf>
    <xf numFmtId="0" fontId="7" fillId="0" borderId="1" xfId="0" applyFont="1" applyBorder="1" applyAlignment="1">
      <alignment horizontal="center" wrapText="1"/>
    </xf>
    <xf numFmtId="0" fontId="8" fillId="0" borderId="0" xfId="0" applyFont="1"/>
    <xf numFmtId="1" fontId="8" fillId="0" borderId="0" xfId="0" applyNumberFormat="1" applyFont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164" fontId="1" fillId="0" borderId="1" xfId="1" applyFont="1" applyBorder="1"/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1" fontId="0" fillId="0" borderId="1" xfId="1" applyNumberFormat="1" applyFont="1" applyBorder="1"/>
    <xf numFmtId="49" fontId="0" fillId="0" borderId="0" xfId="0" applyNumberFormat="1"/>
    <xf numFmtId="0" fontId="0" fillId="7" borderId="0" xfId="0" applyFill="1"/>
    <xf numFmtId="14" fontId="0" fillId="0" borderId="0" xfId="0" applyNumberFormat="1"/>
    <xf numFmtId="0" fontId="13" fillId="0" borderId="1" xfId="0" applyFont="1" applyBorder="1"/>
    <xf numFmtId="0" fontId="13" fillId="0" borderId="6" xfId="0" applyFont="1" applyBorder="1"/>
    <xf numFmtId="0" fontId="12" fillId="0" borderId="0" xfId="0" applyFont="1"/>
    <xf numFmtId="0" fontId="14" fillId="8" borderId="4" xfId="0" applyFont="1" applyFill="1" applyBorder="1"/>
    <xf numFmtId="0" fontId="14" fillId="8" borderId="14" xfId="0" applyFont="1" applyFill="1" applyBorder="1"/>
    <xf numFmtId="0" fontId="13" fillId="8" borderId="14" xfId="0" applyFont="1" applyFill="1" applyBorder="1"/>
    <xf numFmtId="0" fontId="13" fillId="8" borderId="14" xfId="0" applyFont="1" applyFill="1" applyBorder="1" applyAlignment="1">
      <alignment readingOrder="1"/>
    </xf>
    <xf numFmtId="0" fontId="14" fillId="8" borderId="14" xfId="0" applyFont="1" applyFill="1" applyBorder="1" applyAlignment="1">
      <alignment readingOrder="1"/>
    </xf>
    <xf numFmtId="0" fontId="14" fillId="0" borderId="4" xfId="0" applyFont="1" applyBorder="1"/>
    <xf numFmtId="0" fontId="14" fillId="0" borderId="14" xfId="0" applyFont="1" applyBorder="1"/>
    <xf numFmtId="0" fontId="14" fillId="9" borderId="14" xfId="0" applyFont="1" applyFill="1" applyBorder="1" applyAlignment="1">
      <alignment readingOrder="1"/>
    </xf>
    <xf numFmtId="0" fontId="13" fillId="8" borderId="14" xfId="0" applyFont="1" applyFill="1" applyBorder="1" applyAlignment="1">
      <alignment wrapText="1" readingOrder="1"/>
    </xf>
    <xf numFmtId="0" fontId="14" fillId="9" borderId="14" xfId="0" applyFont="1" applyFill="1" applyBorder="1" applyAlignment="1">
      <alignment wrapText="1" readingOrder="1"/>
    </xf>
    <xf numFmtId="0" fontId="14" fillId="9" borderId="14" xfId="0" applyFont="1" applyFill="1" applyBorder="1"/>
    <xf numFmtId="0" fontId="11" fillId="10" borderId="9" xfId="0" applyFont="1" applyFill="1" applyBorder="1"/>
    <xf numFmtId="0" fontId="11" fillId="0" borderId="11" xfId="0" applyFont="1" applyBorder="1"/>
    <xf numFmtId="0" fontId="11" fillId="10" borderId="10" xfId="0" applyFont="1" applyFill="1" applyBorder="1"/>
    <xf numFmtId="0" fontId="11" fillId="0" borderId="10" xfId="0" applyFont="1" applyBorder="1"/>
    <xf numFmtId="0" fontId="11" fillId="0" borderId="22" xfId="0" applyFont="1" applyBorder="1"/>
    <xf numFmtId="0" fontId="15" fillId="10" borderId="23" xfId="0" applyFont="1" applyFill="1" applyBorder="1"/>
    <xf numFmtId="0" fontId="15" fillId="0" borderId="24" xfId="0" applyFont="1" applyBorder="1"/>
    <xf numFmtId="0" fontId="15" fillId="0" borderId="24" xfId="0" applyFont="1" applyBorder="1" applyAlignment="1">
      <alignment wrapText="1"/>
    </xf>
    <xf numFmtId="0" fontId="19" fillId="10" borderId="23" xfId="0" applyFont="1" applyFill="1" applyBorder="1"/>
    <xf numFmtId="0" fontId="19" fillId="0" borderId="24" xfId="0" applyFont="1" applyBorder="1"/>
    <xf numFmtId="0" fontId="16" fillId="10" borderId="23" xfId="0" applyFont="1" applyFill="1" applyBorder="1"/>
    <xf numFmtId="0" fontId="16" fillId="0" borderId="24" xfId="0" applyFont="1" applyBorder="1"/>
    <xf numFmtId="0" fontId="18" fillId="10" borderId="23" xfId="0" applyFont="1" applyFill="1" applyBorder="1"/>
    <xf numFmtId="0" fontId="19" fillId="0" borderId="0" xfId="0" applyFont="1"/>
    <xf numFmtId="0" fontId="17" fillId="0" borderId="24" xfId="0" applyFont="1" applyBorder="1" applyAlignment="1">
      <alignment wrapText="1"/>
    </xf>
    <xf numFmtId="0" fontId="19" fillId="10" borderId="0" xfId="0" applyFont="1" applyFill="1"/>
    <xf numFmtId="0" fontId="20" fillId="10" borderId="23" xfId="0" applyFont="1" applyFill="1" applyBorder="1"/>
    <xf numFmtId="0" fontId="20" fillId="0" borderId="24" xfId="0" applyFont="1" applyBorder="1"/>
    <xf numFmtId="0" fontId="18" fillId="0" borderId="24" xfId="0" applyFont="1" applyBorder="1"/>
    <xf numFmtId="0" fontId="18" fillId="10" borderId="23" xfId="0" applyFont="1" applyFill="1" applyBorder="1" applyAlignment="1">
      <alignment wrapText="1"/>
    </xf>
    <xf numFmtId="0" fontId="18" fillId="0" borderId="24" xfId="0" applyFont="1" applyBorder="1" applyAlignment="1">
      <alignment wrapText="1"/>
    </xf>
    <xf numFmtId="0" fontId="15" fillId="10" borderId="23" xfId="0" applyFont="1" applyFill="1" applyBorder="1" applyAlignment="1">
      <alignment wrapText="1"/>
    </xf>
    <xf numFmtId="0" fontId="21" fillId="10" borderId="23" xfId="0" applyFont="1" applyFill="1" applyBorder="1"/>
    <xf numFmtId="0" fontId="21" fillId="0" borderId="24" xfId="0" applyFont="1" applyBorder="1"/>
    <xf numFmtId="0" fontId="23" fillId="0" borderId="0" xfId="0" applyFont="1"/>
    <xf numFmtId="0" fontId="24" fillId="0" borderId="0" xfId="0" applyFont="1"/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0" fillId="0" borderId="0" xfId="0" pivotButton="1"/>
    <xf numFmtId="0" fontId="26" fillId="0" borderId="1" xfId="0" applyFont="1" applyBorder="1" applyAlignment="1">
      <alignment horizontal="left" vertical="center"/>
    </xf>
    <xf numFmtId="0" fontId="26" fillId="0" borderId="4" xfId="0" applyFont="1" applyBorder="1"/>
    <xf numFmtId="0" fontId="26" fillId="0" borderId="5" xfId="0" applyFont="1" applyBorder="1"/>
    <xf numFmtId="0" fontId="26" fillId="0" borderId="8" xfId="0" applyFont="1" applyBorder="1"/>
    <xf numFmtId="0" fontId="26" fillId="0" borderId="1" xfId="0" applyFont="1" applyBorder="1"/>
    <xf numFmtId="0" fontId="26" fillId="0" borderId="5" xfId="0" applyFont="1" applyBorder="1" applyAlignment="1">
      <alignment horizontal="left" vertical="center"/>
    </xf>
    <xf numFmtId="0" fontId="29" fillId="0" borderId="1" xfId="0" applyFont="1" applyBorder="1"/>
    <xf numFmtId="0" fontId="28" fillId="9" borderId="5" xfId="0" applyFont="1" applyFill="1" applyBorder="1"/>
    <xf numFmtId="0" fontId="26" fillId="11" borderId="1" xfId="0" applyFont="1" applyFill="1" applyBorder="1" applyAlignment="1">
      <alignment horizontal="left"/>
    </xf>
    <xf numFmtId="0" fontId="27" fillId="11" borderId="1" xfId="0" applyFont="1" applyFill="1" applyBorder="1" applyAlignment="1">
      <alignment horizontal="left" vertical="center"/>
    </xf>
    <xf numFmtId="0" fontId="28" fillId="12" borderId="5" xfId="0" applyFont="1" applyFill="1" applyBorder="1"/>
    <xf numFmtId="0" fontId="26" fillId="9" borderId="1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vertical="center"/>
    </xf>
    <xf numFmtId="0" fontId="27" fillId="11" borderId="1" xfId="0" applyFont="1" applyFill="1" applyBorder="1" applyAlignment="1">
      <alignment horizontal="left"/>
    </xf>
    <xf numFmtId="0" fontId="26" fillId="9" borderId="1" xfId="0" applyFont="1" applyFill="1" applyBorder="1" applyAlignment="1">
      <alignment horizontal="left"/>
    </xf>
    <xf numFmtId="0" fontId="26" fillId="11" borderId="4" xfId="0" applyFont="1" applyFill="1" applyBorder="1"/>
    <xf numFmtId="0" fontId="26" fillId="11" borderId="1" xfId="0" applyFont="1" applyFill="1" applyBorder="1" applyAlignment="1">
      <alignment horizontal="left" vertical="center"/>
    </xf>
    <xf numFmtId="0" fontId="26" fillId="11" borderId="1" xfId="0" applyFont="1" applyFill="1" applyBorder="1"/>
    <xf numFmtId="0" fontId="26" fillId="9" borderId="1" xfId="0" applyFont="1" applyFill="1" applyBorder="1"/>
    <xf numFmtId="0" fontId="26" fillId="0" borderId="1" xfId="0" applyFont="1" applyBorder="1" applyAlignment="1">
      <alignment horizontal="left" vertical="center" wrapText="1"/>
    </xf>
    <xf numFmtId="0" fontId="26" fillId="9" borderId="4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30" fillId="9" borderId="5" xfId="0" applyFont="1" applyFill="1" applyBorder="1"/>
    <xf numFmtId="0" fontId="26" fillId="11" borderId="4" xfId="0" applyFont="1" applyFill="1" applyBorder="1" applyAlignment="1">
      <alignment horizontal="left"/>
    </xf>
    <xf numFmtId="0" fontId="27" fillId="11" borderId="16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26" fillId="11" borderId="5" xfId="0" applyFont="1" applyFill="1" applyBorder="1" applyAlignment="1">
      <alignment horizontal="left" vertical="center"/>
    </xf>
    <xf numFmtId="0" fontId="26" fillId="9" borderId="5" xfId="0" applyFont="1" applyFill="1" applyBorder="1"/>
    <xf numFmtId="0" fontId="26" fillId="11" borderId="5" xfId="0" applyFont="1" applyFill="1" applyBorder="1"/>
    <xf numFmtId="0" fontId="29" fillId="11" borderId="5" xfId="0" applyFont="1" applyFill="1" applyBorder="1"/>
    <xf numFmtId="0" fontId="26" fillId="9" borderId="15" xfId="0" applyFont="1" applyFill="1" applyBorder="1" applyAlignment="1">
      <alignment horizontal="left"/>
    </xf>
    <xf numFmtId="0" fontId="26" fillId="9" borderId="17" xfId="0" applyFont="1" applyFill="1" applyBorder="1" applyAlignment="1">
      <alignment horizontal="left"/>
    </xf>
    <xf numFmtId="0" fontId="26" fillId="9" borderId="8" xfId="0" applyFont="1" applyFill="1" applyBorder="1"/>
    <xf numFmtId="0" fontId="26" fillId="9" borderId="8" xfId="0" applyFont="1" applyFill="1" applyBorder="1" applyAlignment="1">
      <alignment horizontal="left" vertical="center"/>
    </xf>
    <xf numFmtId="0" fontId="26" fillId="11" borderId="8" xfId="0" applyFont="1" applyFill="1" applyBorder="1" applyAlignment="1">
      <alignment horizontal="left" vertical="center"/>
    </xf>
    <xf numFmtId="0" fontId="27" fillId="11" borderId="8" xfId="0" applyFont="1" applyFill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11" borderId="8" xfId="0" applyFont="1" applyFill="1" applyBorder="1"/>
    <xf numFmtId="0" fontId="26" fillId="11" borderId="8" xfId="0" applyFont="1" applyFill="1" applyBorder="1" applyAlignment="1">
      <alignment horizontal="left"/>
    </xf>
    <xf numFmtId="0" fontId="27" fillId="11" borderId="8" xfId="0" applyFont="1" applyFill="1" applyBorder="1" applyAlignment="1">
      <alignment horizontal="left"/>
    </xf>
    <xf numFmtId="0" fontId="27" fillId="11" borderId="17" xfId="0" applyFont="1" applyFill="1" applyBorder="1" applyAlignment="1">
      <alignment horizontal="left"/>
    </xf>
    <xf numFmtId="0" fontId="29" fillId="11" borderId="8" xfId="0" applyFont="1" applyFill="1" applyBorder="1"/>
    <xf numFmtId="0" fontId="26" fillId="11" borderId="17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/>
    </xf>
    <xf numFmtId="0" fontId="26" fillId="9" borderId="21" xfId="0" applyFont="1" applyFill="1" applyBorder="1" applyAlignment="1">
      <alignment horizontal="left"/>
    </xf>
    <xf numFmtId="0" fontId="26" fillId="11" borderId="5" xfId="0" applyFont="1" applyFill="1" applyBorder="1" applyAlignment="1">
      <alignment horizontal="left"/>
    </xf>
    <xf numFmtId="0" fontId="26" fillId="9" borderId="15" xfId="0" applyFont="1" applyFill="1" applyBorder="1" applyAlignment="1">
      <alignment horizontal="left" vertical="center"/>
    </xf>
    <xf numFmtId="0" fontId="27" fillId="11" borderId="5" xfId="0" applyFont="1" applyFill="1" applyBorder="1"/>
    <xf numFmtId="0" fontId="26" fillId="11" borderId="15" xfId="0" applyFont="1" applyFill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8" fillId="13" borderId="5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8" fillId="9" borderId="20" xfId="0" applyFont="1" applyFill="1" applyBorder="1"/>
    <xf numFmtId="0" fontId="25" fillId="7" borderId="8" xfId="0" applyFont="1" applyFill="1" applyBorder="1"/>
    <xf numFmtId="49" fontId="31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1" fillId="0" borderId="0" xfId="0" applyFont="1"/>
    <xf numFmtId="49" fontId="31" fillId="0" borderId="1" xfId="0" applyNumberFormat="1" applyFont="1" applyBorder="1"/>
    <xf numFmtId="49" fontId="31" fillId="0" borderId="1" xfId="0" applyNumberFormat="1" applyFont="1" applyBorder="1" applyAlignment="1">
      <alignment horizontal="left" vertical="center"/>
    </xf>
    <xf numFmtId="49" fontId="31" fillId="0" borderId="1" xfId="0" applyNumberFormat="1" applyFont="1" applyBorder="1" applyAlignment="1">
      <alignment horizontal="left"/>
    </xf>
    <xf numFmtId="2" fontId="31" fillId="0" borderId="1" xfId="0" applyNumberFormat="1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49" fontId="34" fillId="0" borderId="1" xfId="0" applyNumberFormat="1" applyFont="1" applyBorder="1" applyAlignment="1">
      <alignment horizontal="left"/>
    </xf>
    <xf numFmtId="49" fontId="35" fillId="0" borderId="1" xfId="0" applyNumberFormat="1" applyFont="1" applyBorder="1" applyAlignment="1">
      <alignment horizontal="left"/>
    </xf>
    <xf numFmtId="0" fontId="31" fillId="0" borderId="19" xfId="0" applyFont="1" applyBorder="1"/>
    <xf numFmtId="0" fontId="31" fillId="0" borderId="5" xfId="0" applyFont="1" applyBorder="1"/>
    <xf numFmtId="2" fontId="33" fillId="0" borderId="1" xfId="0" applyNumberFormat="1" applyFont="1" applyBorder="1" applyAlignment="1">
      <alignment horizontal="center" wrapText="1"/>
    </xf>
    <xf numFmtId="49" fontId="34" fillId="0" borderId="1" xfId="0" applyNumberFormat="1" applyFont="1" applyBorder="1" applyAlignment="1">
      <alignment horizontal="left" vertical="center"/>
    </xf>
    <xf numFmtId="0" fontId="36" fillId="0" borderId="1" xfId="0" applyFont="1" applyBorder="1"/>
    <xf numFmtId="2" fontId="34" fillId="0" borderId="1" xfId="0" applyNumberFormat="1" applyFont="1" applyBorder="1" applyAlignment="1">
      <alignment horizontal="center"/>
    </xf>
    <xf numFmtId="2" fontId="31" fillId="0" borderId="1" xfId="0" applyNumberFormat="1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wrapText="1" indent="1"/>
    </xf>
    <xf numFmtId="0" fontId="37" fillId="0" borderId="5" xfId="2" applyBorder="1"/>
    <xf numFmtId="0" fontId="31" fillId="0" borderId="2" xfId="0" applyFont="1" applyBorder="1" applyAlignment="1">
      <alignment wrapText="1"/>
    </xf>
    <xf numFmtId="0" fontId="32" fillId="14" borderId="18" xfId="0" applyFont="1" applyFill="1" applyBorder="1" applyAlignment="1">
      <alignment horizontal="center" vertical="center"/>
    </xf>
    <xf numFmtId="0" fontId="32" fillId="14" borderId="7" xfId="0" applyFont="1" applyFill="1" applyBorder="1" applyAlignment="1">
      <alignment horizontal="center" vertical="center" wrapText="1"/>
    </xf>
    <xf numFmtId="49" fontId="32" fillId="14" borderId="7" xfId="0" applyNumberFormat="1" applyFont="1" applyFill="1" applyBorder="1" applyAlignment="1">
      <alignment vertical="center" wrapText="1"/>
    </xf>
    <xf numFmtId="49" fontId="32" fillId="14" borderId="7" xfId="0" applyNumberFormat="1" applyFont="1" applyFill="1" applyBorder="1" applyAlignment="1">
      <alignment horizontal="left" vertical="center"/>
    </xf>
    <xf numFmtId="164" fontId="32" fillId="14" borderId="7" xfId="0" applyNumberFormat="1" applyFont="1" applyFill="1" applyBorder="1" applyAlignment="1">
      <alignment horizontal="center" vertical="center" wrapText="1"/>
    </xf>
    <xf numFmtId="0" fontId="32" fillId="14" borderId="36" xfId="0" applyFont="1" applyFill="1" applyBorder="1" applyAlignment="1">
      <alignment horizontal="center" vertical="center" wrapText="1"/>
    </xf>
    <xf numFmtId="0" fontId="32" fillId="14" borderId="15" xfId="0" applyFont="1" applyFill="1" applyBorder="1" applyAlignment="1">
      <alignment horizontal="center" vertical="center" wrapText="1"/>
    </xf>
    <xf numFmtId="0" fontId="32" fillId="14" borderId="15" xfId="0" applyFont="1" applyFill="1" applyBorder="1" applyAlignment="1">
      <alignment horizontal="center" vertical="center"/>
    </xf>
    <xf numFmtId="49" fontId="31" fillId="0" borderId="4" xfId="0" applyNumberFormat="1" applyFont="1" applyBorder="1"/>
    <xf numFmtId="49" fontId="31" fillId="0" borderId="4" xfId="0" applyNumberFormat="1" applyFont="1" applyBorder="1" applyAlignment="1">
      <alignment horizontal="left"/>
    </xf>
    <xf numFmtId="2" fontId="33" fillId="0" borderId="4" xfId="0" applyNumberFormat="1" applyFont="1" applyBorder="1" applyAlignment="1">
      <alignment horizontal="center" wrapText="1"/>
    </xf>
    <xf numFmtId="0" fontId="31" fillId="0" borderId="4" xfId="0" applyFont="1" applyBorder="1" applyAlignment="1">
      <alignment horizontal="center" vertical="center"/>
    </xf>
    <xf numFmtId="164" fontId="31" fillId="0" borderId="4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 applyAlignment="1">
      <alignment wrapText="1"/>
    </xf>
    <xf numFmtId="0" fontId="31" fillId="0" borderId="37" xfId="0" applyFont="1" applyBorder="1" applyAlignment="1">
      <alignment wrapText="1"/>
    </xf>
    <xf numFmtId="0" fontId="31" fillId="0" borderId="20" xfId="0" applyFont="1" applyBorder="1"/>
    <xf numFmtId="165" fontId="31" fillId="0" borderId="4" xfId="0" applyNumberFormat="1" applyFont="1" applyBorder="1" applyAlignment="1">
      <alignment horizontal="right" vertical="center"/>
    </xf>
    <xf numFmtId="165" fontId="31" fillId="0" borderId="1" xfId="0" applyNumberFormat="1" applyFont="1" applyBorder="1" applyAlignment="1">
      <alignment horizontal="right" vertical="center"/>
    </xf>
    <xf numFmtId="165" fontId="31" fillId="0" borderId="1" xfId="0" applyNumberFormat="1" applyFont="1" applyBorder="1" applyAlignment="1">
      <alignment horizontal="right"/>
    </xf>
    <xf numFmtId="165" fontId="31" fillId="0" borderId="1" xfId="0" applyNumberFormat="1" applyFont="1" applyBorder="1" applyAlignment="1">
      <alignment vertical="center"/>
    </xf>
    <xf numFmtId="0" fontId="38" fillId="0" borderId="0" xfId="0" applyFont="1"/>
    <xf numFmtId="49" fontId="32" fillId="15" borderId="5" xfId="0" applyNumberFormat="1" applyFont="1" applyFill="1" applyBorder="1" applyAlignment="1">
      <alignment horizontal="center" vertical="center" wrapText="1"/>
    </xf>
    <xf numFmtId="49" fontId="32" fillId="15" borderId="34" xfId="0" applyNumberFormat="1" applyFont="1" applyFill="1" applyBorder="1" applyAlignment="1">
      <alignment horizontal="center" vertical="center"/>
    </xf>
    <xf numFmtId="49" fontId="32" fillId="15" borderId="0" xfId="0" applyNumberFormat="1" applyFont="1" applyFill="1" applyAlignment="1">
      <alignment horizontal="center" vertical="center"/>
    </xf>
    <xf numFmtId="49" fontId="32" fillId="15" borderId="35" xfId="0" applyNumberFormat="1" applyFont="1" applyFill="1" applyBorder="1" applyAlignment="1">
      <alignment horizontal="center" vertical="center"/>
    </xf>
    <xf numFmtId="0" fontId="15" fillId="10" borderId="23" xfId="0" applyFont="1" applyFill="1" applyBorder="1"/>
    <xf numFmtId="0" fontId="15" fillId="0" borderId="24" xfId="0" applyFont="1" applyBorder="1"/>
    <xf numFmtId="0" fontId="19" fillId="10" borderId="23" xfId="0" applyFont="1" applyFill="1" applyBorder="1"/>
    <xf numFmtId="0" fontId="19" fillId="0" borderId="24" xfId="0" applyFont="1" applyBorder="1"/>
    <xf numFmtId="0" fontId="15" fillId="0" borderId="0" xfId="0" applyFont="1"/>
    <xf numFmtId="0" fontId="19" fillId="0" borderId="0" xfId="0" applyFont="1"/>
    <xf numFmtId="0" fontId="18" fillId="10" borderId="23" xfId="0" applyFont="1" applyFill="1" applyBorder="1"/>
    <xf numFmtId="0" fontId="18" fillId="0" borderId="0" xfId="0" applyFont="1"/>
    <xf numFmtId="0" fontId="17" fillId="0" borderId="24" xfId="0" applyFont="1" applyBorder="1"/>
    <xf numFmtId="0" fontId="16" fillId="10" borderId="23" xfId="0" applyFont="1" applyFill="1" applyBorder="1"/>
    <xf numFmtId="0" fontId="16" fillId="0" borderId="24" xfId="0" applyFont="1" applyBorder="1"/>
    <xf numFmtId="0" fontId="16" fillId="0" borderId="0" xfId="0" applyFont="1"/>
    <xf numFmtId="0" fontId="22" fillId="0" borderId="24" xfId="0" applyFont="1" applyBorder="1"/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 patternType="solid">
          <fgColor rgb="FF92D050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rida Matuolienė" id="{81ADF0C7-53A5-477D-9B59-BA713D16CAA4}" userId="S::ingrida.matuoliene@amiestas.lt::d689643a-c077-4873-952b-1968e6371db9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31.399450694444" createdVersion="8" refreshedVersion="8" minRefreshableVersion="3" recordCount="131" xr:uid="{8A1C1E66-F861-427D-8B90-30ACF7A1E1C2}">
  <cacheSource type="worksheet">
    <worksheetSource ref="C6:AD137" sheet="Sheet4"/>
  </cacheSource>
  <cacheFields count="28">
    <cacheField name="Pridėta APVIS" numFmtId="0">
      <sharedItems containsDate="1" containsString="0" containsBlank="1" containsMixedTypes="1" minDate="1900-01-10T02:50:04" maxDate="1900-01-04T15:51:04"/>
    </cacheField>
    <cacheField name="Būsena" numFmtId="0">
      <sharedItems containsBlank="1" count="26">
        <s v="Juodraštis"/>
        <s v="IP"/>
        <s v="Priskirtas rengėjas- MB Namų diagnostika"/>
        <s v="Priskirtas rengėjas"/>
        <s v="Priskirtas rengėjas - UAB &quot;Stogų panorama&quot;"/>
        <s v="Priskirtas rengėjas-UAB &quot;Stogų panorama&quot;"/>
        <s v="Priskirtas rengėjas - MB Namų diagnostika"/>
        <m/>
        <s v="Priskirtas rengėjas - namudiagnostika.lt (modestas)"/>
        <s v="2025-09-01 Paraiška"/>
        <s v="VPS"/>
        <s v="Paraiška"/>
        <s v="2025-09-15 Paraiška tikslinama"/>
        <s v="2025-09-01 Paraiška tikslinama"/>
        <s v="2025-07-30 Paraiška perduota vertinimui"/>
        <s v="2025-08-26 Paraiška perduota vertinimui"/>
        <s v="2025-08-07 Paraiška"/>
        <s v="2025-08-27 Paraiška perduota vertinimui"/>
        <s v="2025-08-12 Paraiška užregistruota"/>
        <s v="2025-08-11 Paraiška užregistruota"/>
        <s v="Juodraštis - šiais metais nebus, nes primininko rinkimus tvarkosi"/>
        <s v="Juodraštis - ištrinti"/>
        <s v="IP- palaidotas"/>
        <s v="IP-palaidotas"/>
        <s v="IP - palaidotas"/>
        <s v="IP (trūko 1 balso)"/>
      </sharedItems>
    </cacheField>
    <cacheField name="Projekto vadovas" numFmtId="49">
      <sharedItems count="5">
        <s v="Ernestas"/>
        <s v="Jolanta"/>
        <s v="Vytautas"/>
        <s v="Rimantas"/>
        <s v="Gintaras"/>
      </sharedItems>
    </cacheField>
    <cacheField name="Field4" numFmtId="49">
      <sharedItems containsBlank="1"/>
    </cacheField>
    <cacheField name="Paraiškos numeris" numFmtId="0">
      <sharedItems containsBlank="1"/>
    </cacheField>
    <cacheField name="Perduoti rengti TU įgyvendinimui" numFmtId="49">
      <sharedItems containsBlank="1"/>
    </cacheField>
    <cacheField name="IP Nr." numFmtId="0">
      <sharedItems containsBlank="1"/>
    </cacheField>
    <cacheField name="Eil. Nr." numFmtId="0">
      <sharedItems containsSemiMixedTypes="0" containsString="0" containsNumber="1" containsInteger="1" minValue="1" maxValue="131"/>
    </cacheField>
    <cacheField name="OBJEKTAS" numFmtId="0">
      <sharedItems/>
    </cacheField>
    <cacheField name="Namo naudingas plotas, kv. m." numFmtId="0">
      <sharedItems containsBlank="1" containsMixedTypes="1" containsNumber="1" minValue="309.62" maxValue="5769.03"/>
    </cacheField>
    <cacheField name="Butų sk. ir kt. patalpų" numFmtId="0">
      <sharedItems containsString="0" containsBlank="1" containsNumber="1" containsInteger="1" minValue="7" maxValue="122"/>
    </cacheField>
    <cacheField name="Rangos laikotarpis mėn." numFmtId="0">
      <sharedItems containsString="0" containsBlank="1" containsNumber="1" containsInteger="1" minValue="6" maxValue="14"/>
    </cacheField>
    <cacheField name="Administravimo suma" numFmtId="0">
      <sharedItems containsString="0" containsBlank="1" containsNumber="1" minValue="4138.49" maxValue="150225.54"/>
    </cacheField>
    <cacheField name="EE Klasė IP" numFmtId="164">
      <sharedItems containsBlank="1"/>
    </cacheField>
    <cacheField name="IP kaina" numFmtId="0">
      <sharedItems containsString="0" containsBlank="1" containsNumber="1" containsInteger="1" minValue="0" maxValue="2500"/>
    </cacheField>
    <cacheField name="IP" numFmtId="0">
      <sharedItems containsString="0" containsBlank="1" containsNumber="1" containsInteger="1" minValue="1350" maxValue="2000"/>
    </cacheField>
    <cacheField name="IP koregavimas" numFmtId="0">
      <sharedItems containsString="0" containsBlank="1" containsNumber="1" containsInteger="1" minValue="400" maxValue="500"/>
    </cacheField>
    <cacheField name="Kredito įregistravimas (RC rinkliava)" numFmtId="0">
      <sharedItems containsString="0" containsBlank="1" containsNumber="1" containsInteger="1" minValue="9" maxValue="1107"/>
    </cacheField>
    <cacheField name="Techninio darbo projekto  (TDP) parengimas ir projektiniai pasiūlymai, TDP vykdymo priežiūra, TDP koregavimas" numFmtId="0">
      <sharedItems containsString="0" containsBlank="1" containsNumber="1" minValue="10000" maxValue="52200"/>
    </cacheField>
    <cacheField name="TDP ekspertizės paslaugos" numFmtId="0">
      <sharedItems containsString="0" containsBlank="1" containsNumber="1" containsInteger="1" minValue="2000" maxValue="4500"/>
    </cacheField>
    <cacheField name="Techninės priežiūros paslaugos" numFmtId="0">
      <sharedItems containsString="0" containsBlank="1" containsNumber="1" minValue="7000" maxValue="19308.79"/>
    </cacheField>
    <cacheField name="Sandarumo bandymai" numFmtId="0">
      <sharedItems containsString="0" containsBlank="1" containsNumber="1" containsInteger="1" minValue="800" maxValue="1500"/>
    </cacheField>
    <cacheField name="Energetinio naudingumo matavimai" numFmtId="0">
      <sharedItems containsString="0" containsBlank="1" containsNumber="1" containsInteger="1" minValue="600" maxValue="1500"/>
    </cacheField>
    <cacheField name="Kitos projekto įgyvendinimo išlaidos" numFmtId="0">
      <sharedItems containsBlank="1" containsMixedTypes="1" containsNumber="1" minValue="918" maxValue="18676.575000000001"/>
    </cacheField>
    <cacheField name="Statybos žurnalas" numFmtId="0">
      <sharedItems containsString="0" containsBlank="1" containsNumber="1" containsInteger="1" minValue="0" maxValue="1330"/>
    </cacheField>
    <cacheField name="SUA gavimas (Valstybinė rinkliava)" numFmtId="0">
      <sharedItems containsString="0" containsBlank="1" containsNumber="1" containsInteger="1" minValue="900" maxValue="900"/>
    </cacheField>
    <cacheField name="Įregistravimas JRC SUA (RC rinkliava)" numFmtId="0">
      <sharedItems containsString="0" containsBlank="1" containsNumber="1" containsInteger="1" minValue="9" maxValue="1107"/>
    </cacheField>
    <cacheField name="Kadastrinių matavimų bylą" numFmtId="0">
      <sharedItems containsBlank="1" containsMixedTypes="1" containsNumber="1" minValue="0" maxValue="14422.575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ntarė Šmaukštė" refreshedDate="45938.571799189813" createdVersion="8" refreshedVersion="8" minRefreshableVersion="3" recordCount="97" xr:uid="{1C0662BA-8404-4F25-A6C6-A718477AA3F9}">
  <cacheSource type="worksheet">
    <worksheetSource ref="A4:B161" sheet="Lapas1"/>
  </cacheSource>
  <cacheFields count="2">
    <cacheField name="IP" numFmtId="0">
      <sharedItems containsBlank="1"/>
    </cacheField>
    <cacheField name="Algirdo g. 51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1">
  <r>
    <n v="45797"/>
    <x v="0"/>
    <x v="0"/>
    <m/>
    <m/>
    <m/>
    <s v="DNM-AM-IP-02224"/>
    <n v="81"/>
    <s v="Algirdo g. 25"/>
    <n v="4315"/>
    <n v="78"/>
    <n v="12"/>
    <m/>
    <m/>
    <n v="2000"/>
    <n v="1500"/>
    <n v="500"/>
    <n v="711"/>
    <n v="35000"/>
    <n v="4500"/>
    <n v="15000"/>
    <n v="1500"/>
    <n v="1000"/>
    <n v="14249.5"/>
    <n v="1140"/>
    <n v="900"/>
    <n v="711"/>
    <n v="10787.5"/>
  </r>
  <r>
    <n v="45910"/>
    <x v="0"/>
    <x v="1"/>
    <m/>
    <m/>
    <m/>
    <s v="DNM-AM-IP-02236"/>
    <n v="128"/>
    <s v="Antakalnio g. 72"/>
    <m/>
    <m/>
    <m/>
    <m/>
    <m/>
    <n v="0"/>
    <m/>
    <m/>
    <n v="9"/>
    <m/>
    <m/>
    <m/>
    <m/>
    <m/>
    <n v="918"/>
    <n v="0"/>
    <n v="900"/>
    <n v="9"/>
    <n v="0"/>
  </r>
  <r>
    <n v="45838"/>
    <x v="1"/>
    <x v="1"/>
    <m/>
    <m/>
    <m/>
    <s v="DNM-AM-IP-02010"/>
    <n v="109"/>
    <s v="Antakalnio g. 78 "/>
    <n v="1822.82"/>
    <n v="40"/>
    <n v="12"/>
    <m/>
    <m/>
    <n v="2500"/>
    <n v="2000"/>
    <n v="500"/>
    <n v="369"/>
    <n v="30000"/>
    <n v="3200"/>
    <n v="10000"/>
    <n v="1200"/>
    <n v="800"/>
    <n v="7335.05"/>
    <n v="1140"/>
    <n v="900"/>
    <n v="369"/>
    <n v="4557.05"/>
  </r>
  <r>
    <n v="45797"/>
    <x v="1"/>
    <x v="2"/>
    <m/>
    <m/>
    <m/>
    <s v="DNM-AM-IP-01882"/>
    <n v="90"/>
    <s v="Antakalnio g. 89"/>
    <n v="649.66999999999996"/>
    <n v="13"/>
    <n v="6"/>
    <m/>
    <m/>
    <n v="2000"/>
    <n v="1500"/>
    <n v="500"/>
    <n v="126"/>
    <n v="20000"/>
    <n v="2500"/>
    <n v="7000"/>
    <n v="800"/>
    <n v="600"/>
    <n v="3346.1750000000002"/>
    <n v="570"/>
    <n v="900"/>
    <n v="126"/>
    <n v="1624.175"/>
  </r>
  <r>
    <n v="45838"/>
    <x v="1"/>
    <x v="1"/>
    <m/>
    <m/>
    <m/>
    <s v="DNM-AM-IP-02008"/>
    <n v="107"/>
    <s v="Architektų g. 192"/>
    <n v="2123.9499999999998"/>
    <n v="30"/>
    <n v="12"/>
    <m/>
    <m/>
    <n v="2500"/>
    <n v="2000"/>
    <n v="500"/>
    <n v="279"/>
    <n v="30000"/>
    <n v="3200"/>
    <n v="10000"/>
    <n v="1200"/>
    <n v="800"/>
    <n v="7907.875"/>
    <n v="1140"/>
    <n v="900"/>
    <n v="279"/>
    <n v="5309.875"/>
  </r>
  <r>
    <n v="45797"/>
    <x v="1"/>
    <x v="1"/>
    <m/>
    <m/>
    <m/>
    <s v="DNM-AM-IP-01874"/>
    <n v="82"/>
    <s v="D. Gerbutavičiaus g. 3 (4A5b)"/>
    <n v="1571.27"/>
    <n v="30"/>
    <n v="10"/>
    <m/>
    <m/>
    <n v="2000"/>
    <n v="1500"/>
    <n v="500"/>
    <n v="279"/>
    <n v="20000"/>
    <n v="3200"/>
    <n v="10000"/>
    <n v="1200"/>
    <n v="800"/>
    <n v="6336.1750000000002"/>
    <n v="950"/>
    <n v="900"/>
    <n v="279"/>
    <n v="3928.1750000000002"/>
  </r>
  <r>
    <n v="45903"/>
    <x v="2"/>
    <x v="2"/>
    <m/>
    <m/>
    <m/>
    <s v="DNM-AM-IP-02226"/>
    <n v="123"/>
    <s v="Dariaus ir Girėno g. 1A"/>
    <n v="1212.9100000000001"/>
    <n v="32"/>
    <n v="8"/>
    <m/>
    <m/>
    <n v="2500"/>
    <n v="2000"/>
    <n v="500"/>
    <n v="297"/>
    <n v="20000"/>
    <n v="2500"/>
    <n v="7000"/>
    <n v="800"/>
    <n v="600"/>
    <n v="5286.2749999999996"/>
    <n v="760"/>
    <n v="900"/>
    <n v="297"/>
    <n v="3032.2750000000001"/>
  </r>
  <r>
    <n v="45838"/>
    <x v="1"/>
    <x v="1"/>
    <m/>
    <m/>
    <m/>
    <s v="DNM-AM-IP-02011"/>
    <n v="110"/>
    <s v="Erfurto g. 26"/>
    <n v="1725.94"/>
    <n v="30"/>
    <n v="12"/>
    <m/>
    <m/>
    <n v="2000"/>
    <n v="1500"/>
    <n v="500"/>
    <n v="279"/>
    <n v="30000"/>
    <n v="3200"/>
    <n v="10000"/>
    <n v="1200"/>
    <n v="800"/>
    <n v="6912.85"/>
    <n v="1140"/>
    <n v="900"/>
    <n v="279"/>
    <n v="4314.8500000000004"/>
  </r>
  <r>
    <n v="45859"/>
    <x v="0"/>
    <x v="0"/>
    <m/>
    <m/>
    <m/>
    <s v="DNM-AM-IP-02102"/>
    <n v="119"/>
    <s v="Geležinio vilko g. 17"/>
    <n v="3832"/>
    <n v="81"/>
    <m/>
    <m/>
    <m/>
    <n v="2500"/>
    <n v="2000"/>
    <n v="500"/>
    <n v="738"/>
    <n v="35000"/>
    <n v="4500"/>
    <n v="15000"/>
    <n v="1500"/>
    <n v="1000"/>
    <n v="11956"/>
    <n v="0"/>
    <n v="900"/>
    <n v="738"/>
    <n v="9580"/>
  </r>
  <r>
    <d v="2025-06-18T00:00:00"/>
    <x v="1"/>
    <x v="3"/>
    <m/>
    <m/>
    <m/>
    <s v="DNM-AM-IP-01978"/>
    <n v="117"/>
    <s v="Gelvonų g. 52"/>
    <n v="2056.34"/>
    <n v="35"/>
    <m/>
    <m/>
    <m/>
    <n v="2500"/>
    <n v="2000"/>
    <n v="500"/>
    <n v="324"/>
    <n v="30000"/>
    <n v="3200"/>
    <n v="10000"/>
    <n v="1200"/>
    <n v="800"/>
    <n v="6688.85"/>
    <n v="0"/>
    <n v="900"/>
    <n v="324"/>
    <n v="5140.8500000000004"/>
  </r>
  <r>
    <n v="45629"/>
    <x v="1"/>
    <x v="2"/>
    <m/>
    <m/>
    <m/>
    <s v="DNM-AM-IP-01317"/>
    <n v="52"/>
    <s v="Gerosios Vilties g. 7"/>
    <n v="1204.43"/>
    <n v="33"/>
    <n v="8"/>
    <m/>
    <m/>
    <n v="2000"/>
    <n v="1500"/>
    <n v="500"/>
    <n v="306"/>
    <n v="20000"/>
    <n v="2500"/>
    <n v="7000"/>
    <n v="800"/>
    <n v="600"/>
    <n v="5283.0749999999998"/>
    <n v="760"/>
    <n v="900"/>
    <n v="306"/>
    <n v="3011.0749999999998"/>
  </r>
  <r>
    <n v="45754"/>
    <x v="1"/>
    <x v="0"/>
    <m/>
    <m/>
    <m/>
    <s v="DNM-AM-IP-01780"/>
    <n v="74"/>
    <s v="Grybo g. 41"/>
    <n v="2296"/>
    <n v="41"/>
    <n v="12"/>
    <m/>
    <m/>
    <n v="2000"/>
    <n v="1500"/>
    <n v="500"/>
    <n v="378"/>
    <n v="30000"/>
    <n v="3200"/>
    <n v="10000"/>
    <n v="1200"/>
    <n v="800"/>
    <n v="8536"/>
    <n v="1140"/>
    <n v="900"/>
    <n v="378"/>
    <n v="5740"/>
  </r>
  <r>
    <n v="45797"/>
    <x v="1"/>
    <x v="0"/>
    <m/>
    <m/>
    <m/>
    <s v="DNM-AM-IP-01875"/>
    <n v="83"/>
    <s v="I. Kanto al. 19"/>
    <n v="4094"/>
    <n v="66"/>
    <n v="12"/>
    <m/>
    <m/>
    <n v="2000"/>
    <n v="1500"/>
    <n v="500"/>
    <n v="603"/>
    <n v="35000"/>
    <n v="4500"/>
    <n v="15000"/>
    <n v="1500"/>
    <n v="1000"/>
    <n v="13481"/>
    <n v="1140"/>
    <n v="900"/>
    <n v="603"/>
    <n v="10235"/>
  </r>
  <r>
    <n v="45797"/>
    <x v="1"/>
    <x v="2"/>
    <m/>
    <m/>
    <m/>
    <s v="DNM-AM-IP-01884"/>
    <n v="92"/>
    <s v="K. Kalinausko g. 8"/>
    <n v="2837.6"/>
    <n v="46"/>
    <n v="12"/>
    <m/>
    <m/>
    <n v="2500"/>
    <n v="2000"/>
    <n v="500"/>
    <n v="423"/>
    <n v="35000"/>
    <n v="3200"/>
    <n v="10000"/>
    <n v="1200"/>
    <n v="1000"/>
    <n v="9980"/>
    <n v="1140"/>
    <n v="900"/>
    <n v="423"/>
    <n v="7094"/>
  </r>
  <r>
    <n v="45797"/>
    <x v="1"/>
    <x v="1"/>
    <m/>
    <m/>
    <m/>
    <s v="DNM-AM-IP-01879"/>
    <n v="87"/>
    <s v="Kapsų g. 20"/>
    <n v="1030.9100000000001"/>
    <n v="20"/>
    <n v="8"/>
    <m/>
    <m/>
    <n v="2000"/>
    <n v="1500"/>
    <n v="500"/>
    <n v="189"/>
    <n v="20000"/>
    <n v="2500"/>
    <n v="7000"/>
    <n v="800"/>
    <n v="600"/>
    <n v="4615.2749999999996"/>
    <n v="760"/>
    <n v="900"/>
    <n v="189"/>
    <n v="2577.2750000000001"/>
  </r>
  <r>
    <n v="45838"/>
    <x v="1"/>
    <x v="1"/>
    <m/>
    <m/>
    <m/>
    <s v="DNM-AM-IP-02012"/>
    <n v="111"/>
    <s v="Laisvės pr. 40 "/>
    <n v="3270.85"/>
    <n v="63"/>
    <n v="12"/>
    <m/>
    <m/>
    <n v="2500"/>
    <n v="2000"/>
    <n v="500"/>
    <n v="576"/>
    <n v="35000"/>
    <n v="4500"/>
    <n v="15000"/>
    <n v="1500"/>
    <n v="1000"/>
    <n v="11369.125"/>
    <n v="1140"/>
    <n v="900"/>
    <n v="576"/>
    <n v="8177.125"/>
  </r>
  <r>
    <n v="45903"/>
    <x v="0"/>
    <x v="0"/>
    <m/>
    <m/>
    <m/>
    <s v="DNM-AM-IP-02223"/>
    <n v="125"/>
    <s v="Lentupio g. 8"/>
    <m/>
    <m/>
    <m/>
    <m/>
    <m/>
    <n v="0"/>
    <m/>
    <m/>
    <n v="9"/>
    <m/>
    <m/>
    <m/>
    <m/>
    <m/>
    <n v="918"/>
    <n v="0"/>
    <n v="900"/>
    <n v="9"/>
    <n v="0"/>
  </r>
  <r>
    <n v="45629"/>
    <x v="1"/>
    <x v="1"/>
    <m/>
    <m/>
    <m/>
    <s v="DNM-AM-IP-01278"/>
    <n v="12"/>
    <s v="Liongino Baliukevičiaus-Dzūko g. 7"/>
    <n v="2647.89"/>
    <n v="40"/>
    <n v="10"/>
    <m/>
    <m/>
    <n v="2000"/>
    <n v="1500"/>
    <n v="500"/>
    <n v="369"/>
    <n v="30000"/>
    <n v="3200"/>
    <n v="10000"/>
    <n v="1200"/>
    <n v="800"/>
    <n v="9207.7250000000004"/>
    <n v="950"/>
    <n v="900"/>
    <n v="369"/>
    <n v="6619.7250000000004"/>
  </r>
  <r>
    <n v="45629"/>
    <x v="1"/>
    <x v="0"/>
    <m/>
    <m/>
    <m/>
    <s v="DNM-AM-IP-01267"/>
    <n v="2"/>
    <s v="Maumedžių g. 2"/>
    <n v="1176.9100000000001"/>
    <n v="22"/>
    <n v="8"/>
    <m/>
    <m/>
    <n v="2000"/>
    <n v="1500"/>
    <n v="500"/>
    <n v="207"/>
    <n v="20000"/>
    <n v="2500"/>
    <n v="7000"/>
    <n v="800"/>
    <n v="600"/>
    <n v="5016.2749999999996"/>
    <n v="760"/>
    <n v="900"/>
    <n v="207"/>
    <n v="2942.2750000000001"/>
  </r>
  <r>
    <n v="45754"/>
    <x v="1"/>
    <x v="0"/>
    <m/>
    <m/>
    <m/>
    <s v="DNM-AM-IP-01788"/>
    <n v="78"/>
    <s v="Mechanikų g. 97"/>
    <n v="551"/>
    <n v="12"/>
    <n v="6"/>
    <m/>
    <m/>
    <n v="2000"/>
    <n v="1500"/>
    <n v="500"/>
    <n v="117"/>
    <n v="20000"/>
    <n v="2500"/>
    <n v="7000"/>
    <n v="800"/>
    <n v="600"/>
    <n v="3081.5"/>
    <n v="570"/>
    <n v="900"/>
    <n v="117"/>
    <n v="1377.5"/>
  </r>
  <r>
    <n v="45797"/>
    <x v="3"/>
    <x v="0"/>
    <m/>
    <m/>
    <m/>
    <s v="DNM-AM-IP-01888"/>
    <n v="96"/>
    <s v="Minties g. 14"/>
    <n v="2710"/>
    <n v="60"/>
    <n v="12"/>
    <m/>
    <m/>
    <n v="2000"/>
    <n v="1500"/>
    <n v="500"/>
    <n v="549"/>
    <n v="30000"/>
    <n v="3200"/>
    <n v="10000"/>
    <n v="1200"/>
    <n v="800"/>
    <n v="9913"/>
    <n v="1140"/>
    <n v="900"/>
    <n v="549"/>
    <n v="6775"/>
  </r>
  <r>
    <n v="45797"/>
    <x v="3"/>
    <x v="0"/>
    <m/>
    <m/>
    <m/>
    <s v="DNM-AM-IP-01894"/>
    <n v="100"/>
    <s v="Minties g. 16"/>
    <n v="2710"/>
    <n v="61"/>
    <n v="12"/>
    <m/>
    <m/>
    <n v="2000"/>
    <n v="1500"/>
    <n v="500"/>
    <n v="558"/>
    <n v="30000"/>
    <n v="3200"/>
    <n v="10000"/>
    <n v="1200"/>
    <n v="800"/>
    <n v="9931"/>
    <n v="1140"/>
    <n v="900"/>
    <n v="558"/>
    <n v="6775"/>
  </r>
  <r>
    <n v="45868"/>
    <x v="4"/>
    <x v="3"/>
    <m/>
    <m/>
    <m/>
    <s v="DNM-AM-IP-02138"/>
    <n v="122"/>
    <s v="Naugarduko g. 50"/>
    <m/>
    <m/>
    <m/>
    <m/>
    <m/>
    <n v="2500"/>
    <n v="2000"/>
    <n v="500"/>
    <n v="9"/>
    <n v="20000"/>
    <n v="2500"/>
    <n v="7000"/>
    <n v="800"/>
    <n v="600"/>
    <n v="918"/>
    <n v="0"/>
    <n v="900"/>
    <n v="9"/>
    <n v="0"/>
  </r>
  <r>
    <n v="45860"/>
    <x v="4"/>
    <x v="3"/>
    <m/>
    <m/>
    <m/>
    <s v="DNM-AM-IP-02139"/>
    <n v="120"/>
    <s v="Naugarduko g. 53"/>
    <m/>
    <m/>
    <m/>
    <m/>
    <m/>
    <n v="2500"/>
    <n v="2000"/>
    <n v="500"/>
    <n v="9"/>
    <n v="20000"/>
    <n v="2500"/>
    <n v="7000"/>
    <n v="800"/>
    <n v="600"/>
    <n v="918"/>
    <n v="0"/>
    <n v="900"/>
    <n v="9"/>
    <n v="0"/>
  </r>
  <r>
    <n v="45926"/>
    <x v="0"/>
    <x v="0"/>
    <m/>
    <m/>
    <m/>
    <s v="DNM-AM-IP-02268"/>
    <n v="130"/>
    <s v="Naugarduko g. 60"/>
    <n v="3699"/>
    <n v="80"/>
    <m/>
    <m/>
    <m/>
    <m/>
    <m/>
    <m/>
    <m/>
    <m/>
    <m/>
    <m/>
    <m/>
    <m/>
    <m/>
    <m/>
    <m/>
    <m/>
    <m/>
  </r>
  <r>
    <n v="45721"/>
    <x v="1"/>
    <x v="4"/>
    <m/>
    <m/>
    <m/>
    <s v="DNM-AM-IP-01667"/>
    <n v="65"/>
    <s v="Naujininkų g. 10A, Vilnius"/>
    <n v="1204"/>
    <n v="22"/>
    <n v="8"/>
    <m/>
    <m/>
    <n v="2000"/>
    <n v="1500"/>
    <n v="500"/>
    <n v="207"/>
    <n v="20000"/>
    <n v="2500"/>
    <n v="7000"/>
    <n v="800"/>
    <n v="600"/>
    <n v="5084"/>
    <n v="760"/>
    <n v="900"/>
    <n v="207"/>
    <n v="3010"/>
  </r>
  <r>
    <n v="45838"/>
    <x v="1"/>
    <x v="1"/>
    <m/>
    <m/>
    <m/>
    <s v="DNM-AM-IP-02013"/>
    <n v="112"/>
    <s v="P. Vileišio g. 24"/>
    <n v="3831.51"/>
    <n v="80"/>
    <n v="14"/>
    <m/>
    <m/>
    <n v="2500"/>
    <n v="2000"/>
    <n v="500"/>
    <n v="729"/>
    <n v="35000"/>
    <n v="4500"/>
    <n v="15000"/>
    <n v="1500"/>
    <n v="1000"/>
    <n v="13266.775"/>
    <n v="1330"/>
    <n v="900"/>
    <n v="729"/>
    <n v="9578.7749999999996"/>
  </r>
  <r>
    <n v="45909"/>
    <x v="5"/>
    <x v="2"/>
    <m/>
    <m/>
    <m/>
    <s v="DNM-AM-IP-02225"/>
    <n v="129"/>
    <s v="Panerių g. 40"/>
    <n v="467.53"/>
    <n v="12"/>
    <n v="6"/>
    <m/>
    <m/>
    <n v="2000"/>
    <n v="1500"/>
    <n v="500"/>
    <n v="117"/>
    <n v="20000"/>
    <n v="2500"/>
    <n v="7000"/>
    <n v="800"/>
    <n v="800"/>
    <n v="2872.8249999999998"/>
    <n v="570"/>
    <n v="900"/>
    <n v="117"/>
    <n v="1168.825"/>
  </r>
  <r>
    <n v="45797"/>
    <x v="1"/>
    <x v="2"/>
    <m/>
    <m/>
    <m/>
    <s v="DNM-AM-IP-01878"/>
    <n v="86"/>
    <s v="Paribio g. 30"/>
    <n v="2825.84"/>
    <n v="54"/>
    <n v="12"/>
    <m/>
    <m/>
    <n v="2000"/>
    <n v="1500"/>
    <n v="500"/>
    <n v="495"/>
    <n v="30000"/>
    <n v="3200"/>
    <n v="10000"/>
    <n v="1200"/>
    <n v="800"/>
    <n v="10094.6"/>
    <n v="1140"/>
    <n v="900"/>
    <n v="495"/>
    <n v="7064.6"/>
  </r>
  <r>
    <n v="45797"/>
    <x v="3"/>
    <x v="0"/>
    <m/>
    <m/>
    <m/>
    <s v="DNM-AM-IP-01887"/>
    <n v="95"/>
    <s v="Pašilaičių g. 3 (1A9t)"/>
    <n v="5140"/>
    <n v="72"/>
    <n v="14"/>
    <m/>
    <m/>
    <n v="2000"/>
    <n v="1500"/>
    <n v="500"/>
    <n v="657"/>
    <n v="35000"/>
    <n v="4500"/>
    <n v="15000"/>
    <n v="1500"/>
    <n v="1000"/>
    <n v="16394"/>
    <n v="1330"/>
    <n v="900"/>
    <n v="657"/>
    <n v="12850"/>
  </r>
  <r>
    <n v="45826"/>
    <x v="1"/>
    <x v="1"/>
    <m/>
    <m/>
    <m/>
    <s v="DNM-AM-IP-01977"/>
    <n v="105"/>
    <s v="Polocko g. 49"/>
    <n v="803.71"/>
    <n v="14"/>
    <n v="6"/>
    <m/>
    <m/>
    <n v="2500"/>
    <n v="2000"/>
    <n v="500"/>
    <n v="135"/>
    <n v="20000"/>
    <n v="2500"/>
    <n v="7000"/>
    <n v="800"/>
    <n v="600"/>
    <n v="3749.2750000000001"/>
    <n v="570"/>
    <n v="900"/>
    <n v="135"/>
    <n v="2009.2750000000001"/>
  </r>
  <r>
    <n v="45629"/>
    <x v="1"/>
    <x v="2"/>
    <m/>
    <m/>
    <m/>
    <s v="DNM-AM-IP-01334"/>
    <n v="49"/>
    <s v="Pupinės g. 1"/>
    <n v="524.71"/>
    <n v="12"/>
    <n v="6"/>
    <m/>
    <m/>
    <n v="2000"/>
    <n v="1500"/>
    <n v="500"/>
    <n v="117"/>
    <n v="15000"/>
    <n v="2500"/>
    <n v="7000"/>
    <n v="800"/>
    <n v="600"/>
    <n v="3015.7750000000001"/>
    <n v="570"/>
    <n v="900"/>
    <n v="117"/>
    <n v="1311.7750000000001"/>
  </r>
  <r>
    <n v="45910"/>
    <x v="5"/>
    <x v="2"/>
    <m/>
    <m/>
    <m/>
    <s v="DNM-AM-IP-02235"/>
    <n v="127"/>
    <s v="Pušų g. 41"/>
    <n v="527.15"/>
    <n v="8"/>
    <n v="6"/>
    <m/>
    <m/>
    <n v="2000"/>
    <n v="1500"/>
    <n v="500"/>
    <n v="81"/>
    <n v="25000"/>
    <n v="2500"/>
    <n v="7000"/>
    <n v="800"/>
    <n v="600"/>
    <n v="2949.875"/>
    <n v="570"/>
    <n v="900"/>
    <n v="81"/>
    <n v="1317.875"/>
  </r>
  <r>
    <n v="45860"/>
    <x v="6"/>
    <x v="3"/>
    <m/>
    <m/>
    <m/>
    <s v="DNM-AM-IP-02140"/>
    <n v="121"/>
    <s v="Saulėtekio al. 53"/>
    <s v="1946,18"/>
    <n v="20"/>
    <m/>
    <m/>
    <m/>
    <n v="2500"/>
    <n v="2000"/>
    <n v="500"/>
    <n v="189"/>
    <n v="35000"/>
    <n v="4500"/>
    <n v="15000"/>
    <n v="1500"/>
    <n v="1000"/>
    <e v="#VALUE!"/>
    <n v="0"/>
    <n v="900"/>
    <n v="189"/>
    <e v="#VALUE!"/>
  </r>
  <r>
    <n v="45754"/>
    <x v="1"/>
    <x v="0"/>
    <m/>
    <m/>
    <m/>
    <s v="DNM-AM-IP-01778"/>
    <n v="69"/>
    <s v="Skroblų g. 8 (39-105)"/>
    <n v="3649.5"/>
    <n v="67"/>
    <n v="12"/>
    <m/>
    <m/>
    <n v="2000"/>
    <n v="1500"/>
    <n v="500"/>
    <n v="612"/>
    <n v="35000"/>
    <n v="4500"/>
    <n v="15000"/>
    <n v="1500"/>
    <n v="1000"/>
    <n v="12387.75"/>
    <n v="1140"/>
    <n v="900"/>
    <n v="612"/>
    <n v="9123.75"/>
  </r>
  <r>
    <n v="45868"/>
    <x v="1"/>
    <x v="2"/>
    <m/>
    <m/>
    <m/>
    <s v="DNM-AM-IP-02137"/>
    <n v="124"/>
    <s v="Smolensko g. 13"/>
    <n v="2869.9"/>
    <n v="60"/>
    <n v="12"/>
    <m/>
    <m/>
    <n v="2500"/>
    <n v="2000"/>
    <n v="500"/>
    <n v="549"/>
    <n v="35000"/>
    <n v="3200"/>
    <n v="10000"/>
    <n v="1200"/>
    <n v="1000"/>
    <n v="10312.75"/>
    <n v="1140"/>
    <n v="900"/>
    <n v="549"/>
    <n v="7174.75"/>
  </r>
  <r>
    <n v="45797"/>
    <x v="1"/>
    <x v="4"/>
    <m/>
    <m/>
    <m/>
    <s v="DNM-AM-IP-01886"/>
    <n v="94"/>
    <s v="Svajonių g. 32"/>
    <n v="456"/>
    <n v="7"/>
    <n v="6"/>
    <m/>
    <m/>
    <n v="2000"/>
    <n v="1500"/>
    <n v="500"/>
    <n v="72"/>
    <n v="20000"/>
    <n v="2500"/>
    <n v="7000"/>
    <n v="800"/>
    <n v="600"/>
    <n v="2754"/>
    <n v="570"/>
    <n v="900"/>
    <n v="72"/>
    <n v="1140"/>
  </r>
  <r>
    <n v="45629"/>
    <x v="3"/>
    <x v="4"/>
    <m/>
    <m/>
    <m/>
    <s v="DNM-AM-IP-01291"/>
    <n v="28"/>
    <s v="Šaltinių g. 7A   "/>
    <n v="847.31"/>
    <n v="13"/>
    <n v="6"/>
    <m/>
    <m/>
    <n v="2000"/>
    <n v="1500"/>
    <n v="500"/>
    <n v="126"/>
    <n v="20000"/>
    <n v="2500"/>
    <n v="7000"/>
    <n v="800"/>
    <n v="600"/>
    <n v="3840.2750000000001"/>
    <n v="570"/>
    <n v="900"/>
    <n v="126"/>
    <n v="2118.2750000000001"/>
  </r>
  <r>
    <n v="45797"/>
    <x v="1"/>
    <x v="4"/>
    <m/>
    <m/>
    <m/>
    <s v="DNM-AM-IP-01892"/>
    <n v="99"/>
    <s v="Šaltkalvių g. 56"/>
    <s v="3289,78"/>
    <n v="108"/>
    <n v="12"/>
    <m/>
    <m/>
    <n v="2000"/>
    <n v="1500"/>
    <n v="500"/>
    <n v="981"/>
    <n v="35000"/>
    <n v="4500"/>
    <n v="15000"/>
    <n v="1500"/>
    <n v="1000"/>
    <n v="12226.45"/>
    <n v="1140"/>
    <n v="900"/>
    <n v="981"/>
    <n v="8224.4500000000007"/>
  </r>
  <r>
    <n v="45797"/>
    <x v="1"/>
    <x v="1"/>
    <m/>
    <m/>
    <m/>
    <s v="DNM-AM-IP-01885"/>
    <n v="93"/>
    <s v="Šeškinės g. 1"/>
    <n v="2217.37"/>
    <n v="36"/>
    <n v="12"/>
    <m/>
    <m/>
    <n v="2000"/>
    <n v="1500"/>
    <n v="500"/>
    <n v="333"/>
    <n v="30000"/>
    <n v="3200"/>
    <n v="10000"/>
    <n v="1200"/>
    <n v="800"/>
    <n v="8249.4249999999993"/>
    <n v="1140"/>
    <n v="900"/>
    <n v="333"/>
    <n v="5543.4250000000002"/>
  </r>
  <r>
    <n v="45903"/>
    <x v="5"/>
    <x v="2"/>
    <m/>
    <m/>
    <m/>
    <s v="DNM-AM-IP-02227"/>
    <n v="126"/>
    <s v="Šilo g. 6"/>
    <n v="570.25"/>
    <n v="12"/>
    <n v="6"/>
    <m/>
    <m/>
    <n v="2000"/>
    <n v="1500"/>
    <n v="500"/>
    <n v="117"/>
    <n v="25000"/>
    <n v="2500"/>
    <n v="7000"/>
    <n v="800"/>
    <n v="800"/>
    <n v="3129.625"/>
    <n v="570"/>
    <n v="900"/>
    <n v="117"/>
    <n v="1425.625"/>
  </r>
  <r>
    <n v="45797"/>
    <x v="0"/>
    <x v="2"/>
    <m/>
    <m/>
    <m/>
    <s v="DNM-AM-IP-01883"/>
    <n v="91"/>
    <s v="Šiltnamių g. 50"/>
    <n v="2112.41"/>
    <n v="37"/>
    <n v="12"/>
    <m/>
    <m/>
    <n v="2000"/>
    <n v="1500"/>
    <n v="500"/>
    <n v="342"/>
    <n v="30000"/>
    <n v="3200"/>
    <n v="10000"/>
    <n v="1200"/>
    <n v="800"/>
    <n v="8005.0249999999996"/>
    <n v="1140"/>
    <n v="900"/>
    <n v="342"/>
    <n v="5281.0249999999996"/>
  </r>
  <r>
    <n v="45754"/>
    <x v="1"/>
    <x v="0"/>
    <m/>
    <m/>
    <m/>
    <s v="DNM-AM-IP-01782"/>
    <n v="77"/>
    <s v="Šv. Stepono g. 22"/>
    <n v="3389"/>
    <n v="77"/>
    <n v="12"/>
    <m/>
    <m/>
    <n v="2000"/>
    <n v="1500"/>
    <n v="500"/>
    <n v="702"/>
    <n v="35000"/>
    <n v="4500"/>
    <n v="15000"/>
    <n v="1500"/>
    <n v="1000"/>
    <n v="11916.5"/>
    <n v="1140"/>
    <n v="900"/>
    <n v="702"/>
    <n v="8472.5"/>
  </r>
  <r>
    <n v="45797"/>
    <x v="1"/>
    <x v="1"/>
    <m/>
    <m/>
    <m/>
    <s v="DNM-AM-IP-01877"/>
    <n v="85"/>
    <s v="Švyturio g. 3"/>
    <n v="3714.33"/>
    <n v="81"/>
    <n v="14"/>
    <m/>
    <m/>
    <n v="2000"/>
    <n v="1500"/>
    <n v="500"/>
    <n v="738"/>
    <n v="35000"/>
    <n v="4500"/>
    <n v="15000"/>
    <n v="1500"/>
    <n v="1000"/>
    <n v="12991.825000000001"/>
    <n v="1330"/>
    <n v="900"/>
    <n v="738"/>
    <n v="9285.8250000000007"/>
  </r>
  <r>
    <n v="45838"/>
    <x v="3"/>
    <x v="1"/>
    <m/>
    <m/>
    <m/>
    <s v="DNM-AM-IP-02009"/>
    <n v="108"/>
    <s v="Tiškevičiaus g. 2"/>
    <n v="971.51"/>
    <n v="12"/>
    <n v="8"/>
    <m/>
    <m/>
    <n v="2500"/>
    <n v="2000"/>
    <n v="500"/>
    <n v="117"/>
    <n v="20000"/>
    <n v="2500"/>
    <n v="7000"/>
    <n v="800"/>
    <n v="600"/>
    <n v="4322.7749999999996"/>
    <n v="760"/>
    <n v="900"/>
    <n v="117"/>
    <n v="2428.7750000000001"/>
  </r>
  <r>
    <n v="45754"/>
    <x v="1"/>
    <x v="0"/>
    <m/>
    <m/>
    <m/>
    <s v="DNM-AM-IP-01783"/>
    <n v="68"/>
    <s v="Tolminkiemio g. 3"/>
    <n v="2245.5100000000002"/>
    <n v="31"/>
    <n v="12"/>
    <m/>
    <m/>
    <n v="2000"/>
    <n v="1500"/>
    <n v="500"/>
    <n v="288"/>
    <n v="30000"/>
    <n v="3200"/>
    <n v="10000"/>
    <n v="1200"/>
    <n v="800"/>
    <n v="8229.7749999999996"/>
    <n v="1140"/>
    <n v="900"/>
    <n v="288"/>
    <n v="5613.7749999999996"/>
  </r>
  <r>
    <n v="45754"/>
    <x v="1"/>
    <x v="0"/>
    <m/>
    <m/>
    <m/>
    <s v="DNM-AM-IP-01781"/>
    <n v="75"/>
    <s v="Ukmergės g. 186"/>
    <n v="4621"/>
    <n v="75"/>
    <n v="12"/>
    <m/>
    <m/>
    <n v="2000"/>
    <n v="1500"/>
    <n v="500"/>
    <n v="684"/>
    <n v="35000"/>
    <n v="4500"/>
    <n v="15000"/>
    <n v="1500"/>
    <n v="1000"/>
    <n v="14960.5"/>
    <n v="1140"/>
    <n v="900"/>
    <n v="684"/>
    <n v="11552.5"/>
  </r>
  <r>
    <n v="45797"/>
    <x v="1"/>
    <x v="4"/>
    <m/>
    <m/>
    <m/>
    <s v="DNM-AM-IP-01890"/>
    <n v="97"/>
    <s v="Vanagėlio g. 7"/>
    <n v="1006.76"/>
    <n v="26"/>
    <n v="8"/>
    <m/>
    <m/>
    <n v="2000"/>
    <n v="1500"/>
    <n v="500"/>
    <n v="243"/>
    <n v="20000"/>
    <n v="2500"/>
    <n v="7000"/>
    <n v="800"/>
    <n v="600"/>
    <n v="4662.8999999999996"/>
    <n v="760"/>
    <n v="900"/>
    <n v="243"/>
    <n v="2516.9"/>
  </r>
  <r>
    <n v="45797"/>
    <x v="1"/>
    <x v="4"/>
    <m/>
    <m/>
    <m/>
    <s v="DNM-AM-IP-01876"/>
    <n v="84"/>
    <s v="Vandentiekio g. 46"/>
    <n v="1204"/>
    <n v="33"/>
    <n v="8"/>
    <m/>
    <m/>
    <n v="2000"/>
    <n v="1500"/>
    <n v="500"/>
    <n v="306"/>
    <n v="20000"/>
    <n v="2500"/>
    <n v="7000"/>
    <n v="800"/>
    <n v="600"/>
    <n v="5282"/>
    <n v="760"/>
    <n v="900"/>
    <n v="306"/>
    <n v="3010"/>
  </r>
  <r>
    <n v="45721"/>
    <x v="1"/>
    <x v="1"/>
    <m/>
    <m/>
    <m/>
    <s v="DNM-AM-IP-01662"/>
    <n v="60"/>
    <s v="Varpų g. 2, Vilnius"/>
    <n v="745.3"/>
    <n v="14"/>
    <n v="6"/>
    <m/>
    <m/>
    <n v="2000"/>
    <n v="1500"/>
    <n v="500"/>
    <n v="135"/>
    <n v="20000"/>
    <n v="2500"/>
    <n v="7000"/>
    <n v="800"/>
    <n v="600"/>
    <n v="3603.25"/>
    <n v="570"/>
    <n v="900"/>
    <n v="135"/>
    <n v="1863.25"/>
  </r>
  <r>
    <n v="45721"/>
    <x v="1"/>
    <x v="1"/>
    <m/>
    <m/>
    <m/>
    <s v="DNM-AM-IP-01663"/>
    <n v="61"/>
    <s v="Varpų g. 4, Vilnius"/>
    <n v="912.39"/>
    <n v="13"/>
    <n v="6"/>
    <m/>
    <m/>
    <n v="2000"/>
    <n v="1500"/>
    <n v="500"/>
    <n v="126"/>
    <n v="20000"/>
    <n v="2500"/>
    <n v="7000"/>
    <n v="800"/>
    <n v="600"/>
    <n v="4002.9749999999999"/>
    <n v="570"/>
    <n v="900"/>
    <n v="126"/>
    <n v="2280.9749999999999"/>
  </r>
  <r>
    <n v="45721"/>
    <x v="1"/>
    <x v="1"/>
    <m/>
    <m/>
    <m/>
    <s v="DNM-AM-IP-01664"/>
    <n v="62"/>
    <s v="Varpų g. 6 Vilnius"/>
    <n v="996.08"/>
    <n v="18"/>
    <n v="6"/>
    <m/>
    <m/>
    <n v="2000"/>
    <n v="1500"/>
    <n v="500"/>
    <n v="171"/>
    <n v="20000"/>
    <n v="2500"/>
    <n v="7000"/>
    <n v="800"/>
    <n v="600"/>
    <n v="4302.2"/>
    <n v="570"/>
    <n v="900"/>
    <n v="171"/>
    <n v="2490.1999999999998"/>
  </r>
  <r>
    <m/>
    <x v="7"/>
    <x v="2"/>
    <m/>
    <m/>
    <m/>
    <m/>
    <n v="131"/>
    <s v="Žirmūnų g. 34"/>
    <n v="3260.02"/>
    <n v="48"/>
    <n v="12"/>
    <m/>
    <m/>
    <n v="2500"/>
    <n v="2000"/>
    <n v="500"/>
    <n v="441"/>
    <n v="45000"/>
    <n v="4500"/>
    <n v="15000"/>
    <n v="1500"/>
    <n v="1500"/>
    <n v="11072.05"/>
    <n v="1140"/>
    <n v="900"/>
    <n v="441"/>
    <n v="8150.05"/>
  </r>
  <r>
    <n v="44924"/>
    <x v="3"/>
    <x v="0"/>
    <m/>
    <m/>
    <m/>
    <s v="DNM-AM-IP-00073"/>
    <n v="114"/>
    <s v="Žirmūnų g. 51"/>
    <n v="2707"/>
    <n v="61"/>
    <m/>
    <m/>
    <m/>
    <n v="2500"/>
    <n v="2000"/>
    <n v="500"/>
    <n v="558"/>
    <n v="30000"/>
    <n v="3200"/>
    <n v="10000"/>
    <n v="1200"/>
    <n v="800"/>
    <n v="8783.5"/>
    <n v="0"/>
    <n v="900"/>
    <n v="558"/>
    <n v="6767.5"/>
  </r>
  <r>
    <n v="45859"/>
    <x v="8"/>
    <x v="0"/>
    <m/>
    <m/>
    <m/>
    <s v="DNM-AM-IP-02101"/>
    <n v="115"/>
    <s v="Žirmūnų g. 85"/>
    <n v="4405"/>
    <n v="104"/>
    <m/>
    <m/>
    <m/>
    <n v="2500"/>
    <n v="2000"/>
    <n v="500"/>
    <n v="945"/>
    <n v="35000"/>
    <n v="4500"/>
    <n v="15000"/>
    <n v="1500"/>
    <n v="1000"/>
    <n v="13802.5"/>
    <n v="0"/>
    <n v="900"/>
    <n v="945"/>
    <n v="11012.5"/>
  </r>
  <r>
    <n v="45629"/>
    <x v="9"/>
    <x v="4"/>
    <m/>
    <s v="DNM-AM-DNAM13-0184"/>
    <m/>
    <s v="DNM-AM-IP-01345"/>
    <n v="29"/>
    <s v="Algirdo 10"/>
    <n v="1525.42"/>
    <n v="32"/>
    <n v="8"/>
    <n v="69600.490000000005"/>
    <s v="B"/>
    <n v="2000"/>
    <n v="1500"/>
    <n v="500"/>
    <n v="297"/>
    <n v="20000"/>
    <n v="3200"/>
    <n v="10000"/>
    <n v="1200"/>
    <n v="800"/>
    <n v="6067.55"/>
    <n v="760"/>
    <n v="900"/>
    <n v="297"/>
    <n v="3813.55"/>
  </r>
  <r>
    <n v="45629"/>
    <x v="10"/>
    <x v="4"/>
    <s v="Edgaras"/>
    <s v="DNM-AM-DNAM13-0031"/>
    <s v="TU"/>
    <s v="DNM-AM-IP-01344"/>
    <n v="32"/>
    <s v="Algirdo 10 A"/>
    <n v="1769.42"/>
    <n v="40"/>
    <n v="8"/>
    <n v="35209.760000000002"/>
    <s v="B"/>
    <n v="2000"/>
    <n v="1500"/>
    <n v="500"/>
    <n v="369"/>
    <n v="30000"/>
    <n v="3200"/>
    <n v="10000"/>
    <n v="1200"/>
    <n v="800"/>
    <n v="6821.55"/>
    <n v="760"/>
    <n v="900"/>
    <n v="369"/>
    <n v="4423.55"/>
  </r>
  <r>
    <n v="45629"/>
    <x v="10"/>
    <x v="3"/>
    <s v="Danas"/>
    <s v="DNM-AM-DNAM13-0024"/>
    <s v="TU"/>
    <s v="DNM-AM-IP-01280"/>
    <n v="14"/>
    <s v="Apkasų g. 9"/>
    <n v="3831.2"/>
    <n v="80"/>
    <n v="10"/>
    <n v="65971.710000000006"/>
    <s v="B"/>
    <n v="2000"/>
    <n v="1500"/>
    <n v="500"/>
    <n v="729"/>
    <n v="52200"/>
    <n v="4500"/>
    <n v="19308.79"/>
    <n v="1500"/>
    <n v="1500"/>
    <n v="13926.12"/>
    <n v="950"/>
    <n v="900"/>
    <n v="729"/>
    <n v="9578"/>
  </r>
  <r>
    <n v="45629"/>
    <x v="11"/>
    <x v="3"/>
    <m/>
    <s v="DNM-AM-DNAM13-0172"/>
    <m/>
    <s v="DNM-AM-IP-01281"/>
    <n v="15"/>
    <s v="Ateities g. 9B"/>
    <n v="2955.46"/>
    <n v="52"/>
    <n v="10"/>
    <n v="93435.63"/>
    <s v="B"/>
    <n v="2000"/>
    <n v="1500"/>
    <n v="500"/>
    <n v="477"/>
    <n v="30000"/>
    <n v="3200"/>
    <n v="10000"/>
    <n v="1200"/>
    <n v="800"/>
    <n v="10192.65"/>
    <n v="950"/>
    <n v="900"/>
    <n v="477"/>
    <n v="7388.65"/>
  </r>
  <r>
    <n v="45754"/>
    <x v="1"/>
    <x v="0"/>
    <m/>
    <m/>
    <m/>
    <s v="DNM-AM-IP-01777"/>
    <n v="67"/>
    <s v="Blindžių g. 21"/>
    <n v="1867.75"/>
    <n v="16"/>
    <n v="10"/>
    <n v="47332.89"/>
    <m/>
    <n v="2000"/>
    <n v="1500"/>
    <n v="500"/>
    <n v="153"/>
    <n v="30000"/>
    <n v="3200"/>
    <n v="10000"/>
    <n v="1200"/>
    <n v="800"/>
    <n v="6825.375"/>
    <n v="950"/>
    <n v="900"/>
    <n v="153"/>
    <n v="4669.375"/>
  </r>
  <r>
    <n v="45629"/>
    <x v="11"/>
    <x v="0"/>
    <s v="Kristina"/>
    <s v="DNM-AM-DNAM13-0177"/>
    <s v="TU"/>
    <s v="DNM-AM-IP-01266"/>
    <n v="1"/>
    <s v="Darbininkų g. 13"/>
    <n v="437.07"/>
    <n v="8"/>
    <n v="6"/>
    <n v="22322.04"/>
    <s v="B"/>
    <n v="2000"/>
    <n v="1500"/>
    <n v="500"/>
    <n v="81"/>
    <n v="15000"/>
    <n v="2500"/>
    <n v="7000"/>
    <n v="800"/>
    <n v="600"/>
    <n v="2724.6750000000002"/>
    <n v="570"/>
    <n v="900"/>
    <n v="81"/>
    <n v="1092.675"/>
  </r>
  <r>
    <n v="45629"/>
    <x v="10"/>
    <x v="4"/>
    <s v="Dainius"/>
    <s v="DNM-AM-DNAM13-0041"/>
    <s v="TU"/>
    <s v="DNM-AM-IP-01327"/>
    <n v="42"/>
    <s v="Darbininkų g. 18"/>
    <n v="4187.5600000000004"/>
    <n v="60"/>
    <n v="12"/>
    <n v="72255.14"/>
    <s v="B"/>
    <n v="2000"/>
    <n v="1500"/>
    <n v="500"/>
    <n v="549"/>
    <n v="35000"/>
    <n v="4500"/>
    <n v="15000"/>
    <n v="1500"/>
    <n v="1000"/>
    <n v="13606.9"/>
    <n v="1140"/>
    <n v="900"/>
    <n v="549"/>
    <n v="10468.9"/>
  </r>
  <r>
    <n v="45721"/>
    <x v="12"/>
    <x v="3"/>
    <s v="Kristina"/>
    <s v="DNM-AM-DNAM13-0110"/>
    <s v="TU"/>
    <s v="DNM-AM-IP-01656"/>
    <n v="54"/>
    <s v="Didlaukio g. 19, Vilnius"/>
    <n v="3361.13"/>
    <n v="49"/>
    <n v="12"/>
    <n v="84471.85"/>
    <s v="B"/>
    <n v="2000"/>
    <n v="1500"/>
    <n v="500"/>
    <n v="450"/>
    <n v="35000"/>
    <n v="4500"/>
    <n v="15000"/>
    <n v="1500"/>
    <n v="1000"/>
    <n v="11342.825000000001"/>
    <n v="1140"/>
    <n v="900"/>
    <n v="450"/>
    <n v="8402.8250000000007"/>
  </r>
  <r>
    <n v="45629"/>
    <x v="10"/>
    <x v="3"/>
    <s v="Danas"/>
    <s v="DNM-AM-DNAM13-0080"/>
    <s v="TU"/>
    <s v="DNM-AM-IP-01282"/>
    <n v="16"/>
    <s v="Didlaukio g. 27"/>
    <n v="3809.89"/>
    <n v="72"/>
    <n v="12"/>
    <n v="60217.72"/>
    <s v="B"/>
    <n v="2000"/>
    <n v="1500"/>
    <n v="500"/>
    <n v="657"/>
    <n v="35000"/>
    <n v="4500"/>
    <n v="17016.12"/>
    <n v="1500"/>
    <n v="1500"/>
    <n v="12233.84"/>
    <n v="1140"/>
    <n v="900"/>
    <n v="657"/>
    <n v="9524.7250000000004"/>
  </r>
  <r>
    <n v="45629"/>
    <x v="13"/>
    <x v="4"/>
    <m/>
    <s v="DNM-AM-DNAM13-0185"/>
    <m/>
    <s v="DNM-AM-IP-01329"/>
    <n v="43"/>
    <s v="Didlaukio g. 58"/>
    <n v="5727.68"/>
    <n v="108"/>
    <n v="12"/>
    <n v="150085.09"/>
    <s v="B"/>
    <n v="2000"/>
    <n v="1500"/>
    <n v="500"/>
    <n v="981"/>
    <n v="35000"/>
    <n v="4500"/>
    <n v="15000"/>
    <n v="1500"/>
    <n v="1000"/>
    <n v="18321.2"/>
    <n v="1140"/>
    <n v="900"/>
    <n v="981"/>
    <n v="14319.2"/>
  </r>
  <r>
    <n v="45629"/>
    <x v="11"/>
    <x v="1"/>
    <s v="Vytautas"/>
    <s v="DNM-AM-DNAM13-0170"/>
    <s v="TU"/>
    <s v="DNM-AM-IP-01276"/>
    <n v="10"/>
    <s v="Filaretų g. 12"/>
    <n v="991.06"/>
    <n v="18"/>
    <n v="8"/>
    <n v="64934.25"/>
    <s v="B"/>
    <n v="2000"/>
    <n v="1500"/>
    <n v="500"/>
    <n v="171"/>
    <n v="20000"/>
    <n v="2500"/>
    <n v="7000"/>
    <n v="800"/>
    <n v="600"/>
    <s v=" "/>
    <n v="760"/>
    <n v="900"/>
    <n v="171"/>
    <n v="2477.65"/>
  </r>
  <r>
    <n v="45721"/>
    <x v="14"/>
    <x v="1"/>
    <s v="Dainius"/>
    <s v="DNM-AM-DNAM13-0111"/>
    <s v="TU"/>
    <s v="DNM-AM-IP-01660"/>
    <n v="55"/>
    <s v="J. Tiškevičiaus g. 3, Vilnius"/>
    <n v="369.5"/>
    <n v="8"/>
    <n v="6"/>
    <n v="19668"/>
    <s v="B"/>
    <n v="2000"/>
    <n v="1500"/>
    <n v="500"/>
    <n v="81"/>
    <n v="10000"/>
    <n v="2500"/>
    <n v="7000"/>
    <n v="800"/>
    <n v="600"/>
    <n v="2555.75"/>
    <n v="570"/>
    <n v="900"/>
    <n v="81"/>
    <n v="923.75"/>
  </r>
  <r>
    <n v="45721"/>
    <x v="15"/>
    <x v="1"/>
    <s v="Dainius"/>
    <s v="DNM-AM-DNAM13-0180"/>
    <s v="TU"/>
    <s v="DNM-AM-IP-01661"/>
    <n v="56"/>
    <s v="J. Tiškevičiaus g. 9, Vilnius"/>
    <n v="1107.27"/>
    <n v="27"/>
    <n v="8"/>
    <n v="60395.15"/>
    <s v="B"/>
    <n v="2000"/>
    <n v="1500"/>
    <n v="500"/>
    <n v="252"/>
    <n v="20000"/>
    <n v="2500"/>
    <n v="7000"/>
    <n v="800"/>
    <n v="600"/>
    <n v="4932.1750000000002"/>
    <n v="760"/>
    <n v="900"/>
    <n v="252"/>
    <n v="2768.1750000000002"/>
  </r>
  <r>
    <n v="45797"/>
    <x v="1"/>
    <x v="3"/>
    <m/>
    <m/>
    <m/>
    <s v="DNM-AM-IP-01891"/>
    <n v="98"/>
    <s v="Kalvarijų g. 192"/>
    <n v="2618.63"/>
    <n v="108"/>
    <n v="12"/>
    <n v="83429.55"/>
    <m/>
    <n v="2000"/>
    <n v="1500"/>
    <n v="500"/>
    <n v="981"/>
    <n v="30000"/>
    <n v="3200"/>
    <n v="10000"/>
    <n v="1200"/>
    <n v="800"/>
    <n v="10548.575000000001"/>
    <n v="1140"/>
    <n v="900"/>
    <n v="981"/>
    <n v="6546.5749999999998"/>
  </r>
  <r>
    <n v="45629"/>
    <x v="11"/>
    <x v="0"/>
    <s v="Mantas"/>
    <s v="DNM-AM-DNAM13-0113"/>
    <s v="TU"/>
    <s v="DNM-AM-IP-01271"/>
    <n v="6"/>
    <s v="Kapsų g. 6"/>
    <n v="362.37"/>
    <n v="8"/>
    <n v="6"/>
    <n v="18263.45"/>
    <s v="B"/>
    <n v="2000"/>
    <n v="1500"/>
    <n v="500"/>
    <n v="81"/>
    <n v="10000"/>
    <n v="2500"/>
    <n v="7000"/>
    <n v="800"/>
    <n v="600"/>
    <n v="2537.9250000000002"/>
    <n v="570"/>
    <n v="900"/>
    <n v="81"/>
    <n v="905.92499999999995"/>
  </r>
  <r>
    <n v="45629"/>
    <x v="10"/>
    <x v="4"/>
    <s v="Kęstutis"/>
    <s v="DNM-AM-DNAM13-0016"/>
    <s v="TU"/>
    <s v="DNM-AM-IP-01343"/>
    <n v="53"/>
    <s v="Klinikų g. 3"/>
    <n v="2528.7199999999998"/>
    <n v="64"/>
    <n v="12"/>
    <n v="58716.88"/>
    <s v="B"/>
    <n v="2000"/>
    <n v="1500"/>
    <n v="500"/>
    <n v="585"/>
    <n v="30000"/>
    <n v="3200"/>
    <n v="10000"/>
    <n v="1200"/>
    <n v="800"/>
    <n v="9531.7999999999993"/>
    <n v="1140"/>
    <n v="900"/>
    <n v="585"/>
    <n v="6321.8"/>
  </r>
  <r>
    <n v="45629"/>
    <x v="10"/>
    <x v="4"/>
    <s v="Kęstutis"/>
    <s v="DNM-AM-DNAM13-0028"/>
    <s v="TU"/>
    <s v="DNM-AM-IP-01337"/>
    <n v="41"/>
    <s v="Miglos g. 33"/>
    <n v="1016.92"/>
    <n v="20"/>
    <n v="8"/>
    <n v="47752.480000000003"/>
    <s v="B"/>
    <n v="2000"/>
    <n v="1500"/>
    <n v="500"/>
    <n v="189"/>
    <n v="20000"/>
    <n v="2500"/>
    <n v="7000"/>
    <n v="800"/>
    <n v="600"/>
    <n v="4580.3"/>
    <n v="760"/>
    <n v="900"/>
    <n v="189"/>
    <n v="2542.3000000000002"/>
  </r>
  <r>
    <n v="45754"/>
    <x v="11"/>
    <x v="0"/>
    <s v="Linas"/>
    <s v="DNM-AM-DNAM13-0112"/>
    <s v="TU"/>
    <s v="DNM-AM-IP-01786"/>
    <n v="72"/>
    <s v="Minties g. 26"/>
    <n v="4426.67"/>
    <n v="100"/>
    <n v="12"/>
    <n v="111552.08"/>
    <s v="B"/>
    <n v="2000"/>
    <n v="1500"/>
    <n v="500"/>
    <n v="909"/>
    <n v="35000"/>
    <n v="4500"/>
    <n v="15000"/>
    <n v="1500"/>
    <n v="1000"/>
    <n v="14924.674999999999"/>
    <n v="1140"/>
    <n v="900"/>
    <n v="909"/>
    <n v="11066.674999999999"/>
  </r>
  <r>
    <n v="45629"/>
    <x v="16"/>
    <x v="3"/>
    <s v="Kristina"/>
    <s v="DNM-AM-DNAM13-0096"/>
    <s v="TU"/>
    <s v="DNM-AM-IP-01331"/>
    <n v="17"/>
    <s v="Pašilaičių g. 18 (2A3t)"/>
    <n v="1052.68"/>
    <n v="13"/>
    <n v="8"/>
    <n v="56214.58"/>
    <s v="B"/>
    <n v="2000"/>
    <n v="1500"/>
    <n v="500"/>
    <n v="126"/>
    <n v="20000"/>
    <n v="2500"/>
    <n v="7000"/>
    <n v="800"/>
    <n v="600"/>
    <n v="4543.7"/>
    <n v="760"/>
    <n v="900"/>
    <n v="126"/>
    <n v="2631.7"/>
  </r>
  <r>
    <n v="45629"/>
    <x v="10"/>
    <x v="3"/>
    <s v="Kristina"/>
    <s v="DNM-AM-DNAM13-0095"/>
    <s v="TU"/>
    <s v="DNM-AM-IP-01332"/>
    <n v="18"/>
    <s v="Pašilaičių g. 18 (3A3t) 1098-8006-3038"/>
    <n v="1059.1199999999999"/>
    <n v="12"/>
    <n v="8"/>
    <n v="57816.6"/>
    <s v="B"/>
    <n v="2000"/>
    <n v="1500"/>
    <n v="500"/>
    <n v="117"/>
    <n v="20000"/>
    <n v="2500"/>
    <n v="7000"/>
    <n v="800"/>
    <n v="600"/>
    <n v="4541.8"/>
    <n v="760"/>
    <n v="900"/>
    <n v="117"/>
    <n v="2647.8"/>
  </r>
  <r>
    <n v="45721"/>
    <x v="11"/>
    <x v="4"/>
    <m/>
    <s v="DNM-AM-DNAM13-0221"/>
    <m/>
    <s v="DNM-AM-IP-01666"/>
    <n v="57"/>
    <s v="Peteliškių g. 12, Vilnius"/>
    <n v="1261"/>
    <n v="22"/>
    <n v="8"/>
    <n v="65538.679999999993"/>
    <s v="B"/>
    <n v="2000"/>
    <n v="1500"/>
    <n v="500"/>
    <n v="207"/>
    <n v="20000"/>
    <n v="2500"/>
    <n v="7000"/>
    <n v="800"/>
    <n v="600"/>
    <n v="5226.5"/>
    <n v="760"/>
    <n v="900"/>
    <n v="207"/>
    <n v="3152.5"/>
  </r>
  <r>
    <n v="45629"/>
    <x v="10"/>
    <x v="4"/>
    <s v="Paulius"/>
    <s v="DNM-AM-DNAM13-0037"/>
    <s v="TU"/>
    <s v="DNM-AM-IP-01292"/>
    <n v="33"/>
    <s v="Peteliškių g. 24"/>
    <n v="1246.96"/>
    <n v="22"/>
    <n v="8"/>
    <n v="62485.81"/>
    <s v="B"/>
    <n v="2000"/>
    <n v="1500"/>
    <n v="500"/>
    <n v="207"/>
    <n v="20000"/>
    <n v="2500"/>
    <n v="7000"/>
    <n v="800"/>
    <n v="600"/>
    <n v="5191.3999999999996"/>
    <n v="760"/>
    <n v="900"/>
    <n v="207"/>
    <n v="3117.4"/>
  </r>
  <r>
    <n v="45629"/>
    <x v="10"/>
    <x v="4"/>
    <s v="Paulius"/>
    <s v="DNM-AM-DNAM13-0040"/>
    <s v="TU"/>
    <s v="DNM-AM-IP-01293"/>
    <n v="34"/>
    <s v="Peteliškių g. 26"/>
    <n v="1232.5"/>
    <n v="22"/>
    <n v="8"/>
    <n v="61783.97"/>
    <s v="B"/>
    <n v="2000"/>
    <n v="1500"/>
    <n v="500"/>
    <n v="207"/>
    <n v="20000"/>
    <n v="2500"/>
    <n v="7000"/>
    <n v="800"/>
    <n v="600"/>
    <n v="5155.25"/>
    <n v="760"/>
    <n v="900"/>
    <n v="207"/>
    <n v="3081.25"/>
  </r>
  <r>
    <n v="45629"/>
    <x v="11"/>
    <x v="0"/>
    <s v="Mantas"/>
    <s v="DNM-AM-DNAM13-0111"/>
    <s v="TU"/>
    <s v="DNM-AM-IP-01270"/>
    <n v="5"/>
    <s v="Popieriaus g. 104"/>
    <n v="551.92999999999995"/>
    <n v="12"/>
    <n v="6"/>
    <n v="26416.9"/>
    <s v="B"/>
    <n v="2000"/>
    <n v="1500"/>
    <n v="500"/>
    <n v="117"/>
    <n v="15000"/>
    <n v="2500"/>
    <n v="7000"/>
    <n v="800"/>
    <n v="600"/>
    <n v="3083.8249999999998"/>
    <n v="570"/>
    <n v="900"/>
    <n v="117"/>
    <n v="1379.825"/>
  </r>
  <r>
    <n v="45721"/>
    <x v="17"/>
    <x v="3"/>
    <m/>
    <s v="DNM-AM-DNAM13-0183"/>
    <m/>
    <s v="DNM-AM-IP-01657"/>
    <n v="58"/>
    <s v="Popieriaus g. 62, Vilnius"/>
    <n v="423.15"/>
    <n v="8"/>
    <n v="6"/>
    <n v="17718.650000000001"/>
    <s v="B"/>
    <n v="2000"/>
    <n v="1500"/>
    <n v="500"/>
    <n v="81"/>
    <n v="15000"/>
    <n v="2500"/>
    <n v="7000"/>
    <n v="800"/>
    <n v="600"/>
    <n v="2689.875"/>
    <n v="570"/>
    <n v="900"/>
    <n v="81"/>
    <n v="1057.875"/>
  </r>
  <r>
    <n v="45754"/>
    <x v="15"/>
    <x v="0"/>
    <m/>
    <s v="DNM-AM-DNAM13-0181"/>
    <m/>
    <s v="DNM-AM-IP-01779"/>
    <n v="73"/>
    <s v="Pušų g. 36"/>
    <n v="734.61"/>
    <n v="12"/>
    <n v="6"/>
    <n v="40445.86"/>
    <s v="B"/>
    <n v="2000"/>
    <n v="1500"/>
    <n v="500"/>
    <n v="117"/>
    <n v="20000"/>
    <n v="2500"/>
    <n v="7000"/>
    <n v="800"/>
    <n v="600"/>
    <n v="3540.5250000000001"/>
    <n v="570"/>
    <n v="900"/>
    <n v="117"/>
    <n v="1836.5250000000001"/>
  </r>
  <r>
    <n v="45754"/>
    <x v="1"/>
    <x v="0"/>
    <m/>
    <m/>
    <m/>
    <s v="DNM-AM-IP-01787"/>
    <n v="76"/>
    <s v="Saltoniškių g. 21"/>
    <n v="2908.07"/>
    <n v="73"/>
    <n v="12"/>
    <n v="99199.5"/>
    <m/>
    <n v="2000"/>
    <n v="1500"/>
    <n v="500"/>
    <n v="666"/>
    <n v="30000"/>
    <n v="3200"/>
    <n v="10000"/>
    <n v="1200"/>
    <n v="800"/>
    <n v="10642.174999999999"/>
    <n v="1140"/>
    <n v="900"/>
    <n v="666"/>
    <n v="7270.1750000000002"/>
  </r>
  <r>
    <n v="45629"/>
    <x v="11"/>
    <x v="0"/>
    <s v="Linas"/>
    <s v="DNM-AM-DNAM13-0178"/>
    <s v="TU"/>
    <s v="DNM-AM-IP-01272"/>
    <n v="7"/>
    <s v="Skroblų g. 29"/>
    <n v="4281.92"/>
    <n v="81"/>
    <n v="12"/>
    <n v="107904.39"/>
    <s v="B"/>
    <n v="2000"/>
    <n v="1500"/>
    <n v="500"/>
    <n v="738"/>
    <n v="35000"/>
    <n v="4500"/>
    <n v="15000"/>
    <n v="1500"/>
    <n v="1000"/>
    <n v="14220.8"/>
    <n v="1140"/>
    <n v="900"/>
    <n v="738"/>
    <n v="10704.8"/>
  </r>
  <r>
    <n v="45629"/>
    <x v="10"/>
    <x v="1"/>
    <s v="Kęstutis"/>
    <s v="DNM-AM-DNAM13-0093"/>
    <s v="TU"/>
    <s v="DNM-AM-IP-01277"/>
    <n v="11"/>
    <s v="Smėlio g. 8B"/>
    <n v="552.20000000000005"/>
    <n v="9"/>
    <n v="6"/>
    <n v="32701.89"/>
    <s v="A"/>
    <n v="2000"/>
    <n v="1500"/>
    <n v="500"/>
    <n v="90"/>
    <n v="15000"/>
    <n v="2500"/>
    <n v="7000"/>
    <n v="800"/>
    <n v="600"/>
    <n v="3030.5"/>
    <n v="570"/>
    <n v="900"/>
    <n v="90"/>
    <n v="1380.5"/>
  </r>
  <r>
    <n v="45629"/>
    <x v="1"/>
    <x v="0"/>
    <s v="Kristina"/>
    <s v="DNM-AM-DNAM13-0179"/>
    <s v="TU"/>
    <s v="DNM-AM-IP-01268"/>
    <n v="3"/>
    <s v="Švyturio g. 19"/>
    <n v="3684.41"/>
    <n v="80"/>
    <n v="10"/>
    <n v="83469.570000000007"/>
    <s v="B"/>
    <n v="2000"/>
    <n v="1500"/>
    <n v="500"/>
    <n v="729"/>
    <n v="35000"/>
    <n v="4500"/>
    <n v="15000"/>
    <n v="1500"/>
    <n v="1000"/>
    <n v="12519.025"/>
    <n v="950"/>
    <n v="900"/>
    <n v="729"/>
    <n v="9211.0249999999996"/>
  </r>
  <r>
    <n v="45629"/>
    <x v="1"/>
    <x v="4"/>
    <s v="Edgaras"/>
    <m/>
    <s v="TU"/>
    <s v="DNM-AM-IP-01289"/>
    <n v="26"/>
    <s v="T. Ševčenkos g. 20    "/>
    <n v="1892.32"/>
    <n v="47"/>
    <n v="8"/>
    <n v="72268.31"/>
    <s v="B"/>
    <n v="2000"/>
    <n v="1500"/>
    <n v="500"/>
    <n v="432"/>
    <n v="30000"/>
    <n v="3200"/>
    <n v="10000"/>
    <n v="1200"/>
    <n v="800"/>
    <n v="7254.8"/>
    <n v="760"/>
    <n v="900"/>
    <n v="432"/>
    <n v="4730.8"/>
  </r>
  <r>
    <n v="45629"/>
    <x v="10"/>
    <x v="4"/>
    <s v="Edgaras"/>
    <s v="DNM-AM-DNAM13-0021"/>
    <s v="TU"/>
    <s v="DNM-AM-IP-01324"/>
    <n v="44"/>
    <s v="T. Ševčenkos g. 9"/>
    <n v="1311.95"/>
    <n v="32"/>
    <n v="8"/>
    <n v="65964"/>
    <s v="B"/>
    <n v="2000"/>
    <n v="1500"/>
    <n v="500"/>
    <n v="297"/>
    <n v="35861.9"/>
    <n v="2500"/>
    <n v="11201.42"/>
    <n v="800"/>
    <n v="600"/>
    <n v="5533"/>
    <n v="760"/>
    <n v="900"/>
    <n v="297"/>
    <n v="3279.875"/>
  </r>
  <r>
    <n v="45629"/>
    <x v="10"/>
    <x v="4"/>
    <s v="Kęstutis"/>
    <s v="DNM-AM-DNAM13-0014"/>
    <s v="TU"/>
    <s v="DNM-AM-IP-01325"/>
    <n v="40"/>
    <s v="Tverečiaus g. 3"/>
    <n v="1753.92"/>
    <n v="40"/>
    <n v="10"/>
    <n v="35185.81"/>
    <s v="B"/>
    <n v="2000"/>
    <n v="1500"/>
    <n v="500"/>
    <n v="369"/>
    <n v="30000"/>
    <n v="3200"/>
    <n v="15153.87"/>
    <n v="1200"/>
    <n v="1000"/>
    <n v="6972"/>
    <n v="950"/>
    <n v="900"/>
    <n v="369"/>
    <n v="4384.8"/>
  </r>
  <r>
    <n v="45754"/>
    <x v="1"/>
    <x v="0"/>
    <m/>
    <s v="DNM-AM-DNAM13-0237"/>
    <m/>
    <s v="DNM-AM-IP-01785"/>
    <n v="71"/>
    <s v="V. Maciulevičiaus g. 24 (2A9b)  1097-2010-7026"/>
    <n v="1494.71"/>
    <n v="27"/>
    <n v="8"/>
    <n v="94450.72"/>
    <s v="B"/>
    <n v="1750"/>
    <n v="1350"/>
    <n v="400"/>
    <n v="252"/>
    <n v="20000"/>
    <n v="2500"/>
    <n v="7000"/>
    <n v="800"/>
    <n v="600"/>
    <n v="5900.7749999999996"/>
    <n v="760"/>
    <n v="900"/>
    <n v="252"/>
    <n v="3736.7750000000001"/>
  </r>
  <r>
    <n v="45754"/>
    <x v="1"/>
    <x v="0"/>
    <m/>
    <s v="DNM-AM-DNAM13-0243"/>
    <m/>
    <s v="DNM-AM-IP-01784"/>
    <n v="70"/>
    <s v="V. Maciulevičiaus g. 24 (3A9b)"/>
    <n v="3765.97"/>
    <n v="72"/>
    <n v="12"/>
    <n v="86677.11"/>
    <s v="B"/>
    <n v="1750"/>
    <n v="1350"/>
    <n v="400"/>
    <n v="657"/>
    <n v="35000"/>
    <n v="4500"/>
    <n v="15000"/>
    <n v="1500"/>
    <n v="1000"/>
    <n v="12768.924999999999"/>
    <n v="1140"/>
    <n v="900"/>
    <n v="657"/>
    <n v="9414.9249999999993"/>
  </r>
  <r>
    <n v="45629"/>
    <x v="11"/>
    <x v="2"/>
    <m/>
    <s v="DNM-AM-DNAM13-0142"/>
    <m/>
    <s v="DNM-AM-IP-01333"/>
    <n v="48"/>
    <s v="Vaikų g. 4"/>
    <n v="309.62"/>
    <n v="8"/>
    <n v="6"/>
    <n v="4138.49"/>
    <s v="B"/>
    <n v="2000"/>
    <n v="1500"/>
    <n v="500"/>
    <n v="81"/>
    <n v="10000"/>
    <n v="2000"/>
    <n v="7000"/>
    <n v="800"/>
    <n v="600"/>
    <n v="2406.0500000000002"/>
    <n v="570"/>
    <n v="900"/>
    <n v="81"/>
    <n v="774.05"/>
  </r>
  <r>
    <n v="45629"/>
    <x v="11"/>
    <x v="0"/>
    <s v="Andrej"/>
    <s v="DNM-AM-DNAM13-0176"/>
    <s v="TU"/>
    <s v="DNM-AM-IP-01273"/>
    <n v="8"/>
    <s v="Vandentiekio g. 28"/>
    <n v="1256.79"/>
    <n v="33"/>
    <n v="8"/>
    <n v="72705.3"/>
    <s v="B"/>
    <n v="2000"/>
    <n v="1500"/>
    <n v="500"/>
    <n v="306"/>
    <n v="20000"/>
    <n v="2500"/>
    <n v="7000"/>
    <n v="800"/>
    <n v="600"/>
    <n v="5413.9750000000004"/>
    <n v="760"/>
    <n v="900"/>
    <n v="306"/>
    <n v="3141.9749999999999"/>
  </r>
  <r>
    <n v="45629"/>
    <x v="10"/>
    <x v="4"/>
    <s v="Dainius"/>
    <s v="DNM-AM-DNAM13-0032"/>
    <s v="TU"/>
    <s v="DNM-AM-IP-01321"/>
    <n v="38"/>
    <s v="Vandentiekio g. 32"/>
    <n v="1204.18"/>
    <n v="32"/>
    <n v="8"/>
    <n v="52782.7"/>
    <s v="B"/>
    <n v="2000"/>
    <n v="1500"/>
    <n v="500"/>
    <n v="297"/>
    <n v="20000"/>
    <n v="2500"/>
    <n v="7000"/>
    <n v="800"/>
    <n v="600"/>
    <n v="5264.45"/>
    <n v="760"/>
    <n v="900"/>
    <n v="297"/>
    <n v="3010.45"/>
  </r>
  <r>
    <n v="45629"/>
    <x v="11"/>
    <x v="1"/>
    <m/>
    <s v="DNM-AM-DNAM13-0169"/>
    <m/>
    <s v="DNM-AM-IP-01274"/>
    <n v="37"/>
    <s v="Vandentiekio g. 38"/>
    <n v="1218.17"/>
    <n v="33"/>
    <n v="8"/>
    <n v="70365.850000000006"/>
    <s v="B"/>
    <n v="2000"/>
    <n v="1500"/>
    <n v="500"/>
    <n v="306"/>
    <n v="20000"/>
    <n v="2500"/>
    <n v="7000"/>
    <n v="800"/>
    <n v="600"/>
    <n v="5317.4250000000002"/>
    <n v="760"/>
    <n v="900"/>
    <n v="306"/>
    <n v="3045.4250000000002"/>
  </r>
  <r>
    <n v="45629"/>
    <x v="10"/>
    <x v="2"/>
    <s v="Andrej"/>
    <s v="DNM-AM-DNAM13-0109"/>
    <s v="TU"/>
    <s v="DNM-AM-IP-01320"/>
    <n v="50"/>
    <s v="Vandentiekio g. 44"/>
    <n v="1180.72"/>
    <n v="33"/>
    <n v="8"/>
    <n v="49305.120000000003"/>
    <s v="B"/>
    <n v="2000"/>
    <n v="1500"/>
    <n v="500"/>
    <n v="306"/>
    <n v="20000"/>
    <n v="2500"/>
    <n v="7000"/>
    <n v="800"/>
    <n v="600"/>
    <n v="5223.8"/>
    <n v="760"/>
    <n v="900"/>
    <n v="306"/>
    <n v="2951.8"/>
  </r>
  <r>
    <n v="45629"/>
    <x v="10"/>
    <x v="4"/>
    <s v="Dainius"/>
    <s v="DNM-AM-DNAM13-0011"/>
    <s v="TU"/>
    <s v="DNM-AM-IP-01336"/>
    <n v="39"/>
    <s v="Vilniaus g. 47, Grigiškės"/>
    <n v="1068.69"/>
    <n v="24"/>
    <n v="8"/>
    <n v="53996.480000000003"/>
    <s v="B"/>
    <n v="2000"/>
    <n v="1500"/>
    <n v="500"/>
    <n v="225"/>
    <n v="20000"/>
    <n v="2500"/>
    <n v="10462.48"/>
    <n v="800"/>
    <n v="600"/>
    <n v="4754.45"/>
    <n v="760"/>
    <n v="900"/>
    <n v="225"/>
    <n v="2671.7249999999999"/>
  </r>
  <r>
    <n v="45629"/>
    <x v="18"/>
    <x v="4"/>
    <m/>
    <s v="DNM-AM-DNAM13-0133"/>
    <m/>
    <s v="DNM-AM-IP-01318"/>
    <n v="31"/>
    <s v="Zanavykų  g. 8  "/>
    <n v="1204.51"/>
    <n v="33"/>
    <n v="8"/>
    <n v="68068.45"/>
    <s v="B"/>
    <n v="2000"/>
    <n v="1500"/>
    <n v="500"/>
    <n v="306"/>
    <n v="20000"/>
    <n v="2500"/>
    <n v="7000"/>
    <n v="800"/>
    <n v="600"/>
    <n v="5283.2749999999996"/>
    <n v="760"/>
    <n v="900"/>
    <n v="306"/>
    <n v="3011.2750000000001"/>
  </r>
  <r>
    <n v="45721"/>
    <x v="10"/>
    <x v="1"/>
    <s v="Dainius"/>
    <s v="DNM-AM-DNAM13-0084"/>
    <s v="TU"/>
    <s v="DNM-AM-IP-01665"/>
    <n v="63"/>
    <s v="Zanavykų g. 2"/>
    <n v="1054.1400000000001"/>
    <n v="18"/>
    <n v="6"/>
    <n v="56993.1"/>
    <s v="B"/>
    <n v="2000"/>
    <n v="1500"/>
    <n v="500"/>
    <n v="171"/>
    <n v="20000"/>
    <n v="2500"/>
    <n v="7000"/>
    <n v="800"/>
    <n v="600"/>
    <n v="4447.3500000000004"/>
    <n v="570"/>
    <n v="900"/>
    <n v="171"/>
    <n v="2635.35"/>
  </r>
  <r>
    <n v="45629"/>
    <x v="19"/>
    <x v="4"/>
    <m/>
    <s v="DNM-AM-DNAM13-0129"/>
    <m/>
    <s v="DNM-AM-IP-01290"/>
    <n v="27"/>
    <s v="Zanavykų  g. 5   "/>
    <n v="1214.8399999999999"/>
    <n v="33"/>
    <n v="8"/>
    <n v="66543.88"/>
    <s v="B"/>
    <n v="2000"/>
    <n v="1500"/>
    <n v="500"/>
    <n v="306"/>
    <n v="20000"/>
    <n v="2500"/>
    <n v="7000"/>
    <n v="800"/>
    <n v="600"/>
    <n v="5309.1"/>
    <n v="760"/>
    <n v="900"/>
    <n v="306"/>
    <n v="3037.1"/>
  </r>
  <r>
    <n v="45629"/>
    <x v="11"/>
    <x v="3"/>
    <s v="Linas"/>
    <s v="DNM-AM-DNAM13-0174"/>
    <s v="TU"/>
    <s v="DNM-AM-IP-01286"/>
    <n v="23"/>
    <s v="Žirmūnų g. 20"/>
    <n v="5769.03"/>
    <n v="122"/>
    <n v="12"/>
    <n v="150225.54"/>
    <s v="B"/>
    <n v="2000"/>
    <n v="1500"/>
    <n v="500"/>
    <n v="1107"/>
    <n v="35000"/>
    <n v="4500"/>
    <n v="15000"/>
    <n v="1500"/>
    <n v="1000"/>
    <n v="18676.575000000001"/>
    <n v="1140"/>
    <n v="900"/>
    <n v="1107"/>
    <n v="14422.575000000001"/>
  </r>
  <r>
    <n v="45629"/>
    <x v="11"/>
    <x v="3"/>
    <s v="Linas"/>
    <s v="DNM-AM-DNAM13-0173"/>
    <s v="TU"/>
    <s v="DNM-AM-IP-01287"/>
    <n v="24"/>
    <s v="Žirmūnų g. 22"/>
    <n v="2730.73"/>
    <n v="60"/>
    <n v="10"/>
    <n v="85125.17"/>
    <s v="B"/>
    <n v="2000"/>
    <n v="1500"/>
    <n v="500"/>
    <n v="549"/>
    <n v="30000"/>
    <n v="3200"/>
    <n v="10000"/>
    <n v="1200"/>
    <n v="800"/>
    <n v="9774.8250000000007"/>
    <n v="950"/>
    <n v="900"/>
    <n v="549"/>
    <n v="6826.8249999999998"/>
  </r>
  <r>
    <n v="45629"/>
    <x v="11"/>
    <x v="1"/>
    <s v="Linas"/>
    <s v="DNM-AM-DNAM13-0175"/>
    <s v="TU"/>
    <s v="DNM-AM-IP-01275"/>
    <n v="9"/>
    <s v="Žirmūnų g. 24"/>
    <n v="4420.17"/>
    <n v="100"/>
    <n v="10"/>
    <n v="111285.72"/>
    <s v="B"/>
    <n v="2000"/>
    <n v="1500"/>
    <n v="500"/>
    <n v="909"/>
    <n v="35000"/>
    <n v="4500"/>
    <n v="15000"/>
    <n v="1500"/>
    <n v="1000"/>
    <n v="14718.424999999999"/>
    <n v="950"/>
    <n v="900"/>
    <n v="909"/>
    <n v="11050.424999999999"/>
  </r>
  <r>
    <n v="45859"/>
    <x v="20"/>
    <x v="3"/>
    <m/>
    <m/>
    <m/>
    <s v="DNM-AM-IP-02075"/>
    <n v="118"/>
    <s v="Antakalnio g. 49"/>
    <m/>
    <m/>
    <m/>
    <m/>
    <m/>
    <n v="2500"/>
    <n v="2000"/>
    <n v="500"/>
    <n v="9"/>
    <n v="20000"/>
    <n v="2500"/>
    <n v="7000"/>
    <n v="800"/>
    <n v="600"/>
    <n v="918"/>
    <n v="0"/>
    <n v="900"/>
    <n v="9"/>
    <n v="0"/>
  </r>
  <r>
    <n v="45629"/>
    <x v="21"/>
    <x v="4"/>
    <m/>
    <m/>
    <m/>
    <s v="DNM-AM-IP-01330"/>
    <n v="45"/>
    <s v="Bukčių g. 70"/>
    <n v="550.33000000000004"/>
    <n v="11"/>
    <n v="6"/>
    <m/>
    <m/>
    <n v="2000"/>
    <n v="1500"/>
    <n v="500"/>
    <n v="108"/>
    <n v="15000"/>
    <n v="2500"/>
    <n v="7000"/>
    <n v="800"/>
    <n v="600"/>
    <n v="3061.8249999999998"/>
    <n v="570"/>
    <n v="900"/>
    <n v="108"/>
    <n v="1375.825"/>
  </r>
  <r>
    <n v="45721"/>
    <x v="22"/>
    <x v="4"/>
    <m/>
    <m/>
    <m/>
    <s v="DNM-AM-IP-01668"/>
    <n v="66"/>
    <s v="Naujininkų g. 10, Vilnius"/>
    <n v="1183"/>
    <n v="22"/>
    <n v="8"/>
    <m/>
    <m/>
    <n v="2000"/>
    <n v="1500"/>
    <n v="500"/>
    <n v="207"/>
    <n v="20000"/>
    <n v="2500"/>
    <n v="7000"/>
    <n v="800"/>
    <n v="600"/>
    <n v="5031.5"/>
    <n v="760"/>
    <n v="900"/>
    <n v="207"/>
    <n v="2957.5"/>
  </r>
  <r>
    <n v="45629"/>
    <x v="23"/>
    <x v="3"/>
    <m/>
    <m/>
    <m/>
    <s v="DNM-AM-IP-01283"/>
    <n v="19"/>
    <s v="P.Vileišio g. 25"/>
    <n v="3835.16"/>
    <n v="80"/>
    <n v="12"/>
    <m/>
    <m/>
    <n v="2000"/>
    <n v="1500"/>
    <n v="500"/>
    <n v="729"/>
    <n v="35000"/>
    <n v="4500"/>
    <n v="15000"/>
    <n v="1500"/>
    <n v="1000"/>
    <n v="13085.9"/>
    <n v="1140"/>
    <n v="900"/>
    <n v="729"/>
    <n v="9587.9"/>
  </r>
  <r>
    <n v="45629"/>
    <x v="23"/>
    <x v="4"/>
    <m/>
    <m/>
    <m/>
    <s v="DNM-AM-IP-01294"/>
    <n v="35"/>
    <s v="Peteliškių g. 46"/>
    <n v="2256.79"/>
    <n v="39"/>
    <n v="10"/>
    <m/>
    <m/>
    <n v="2000"/>
    <n v="1500"/>
    <n v="500"/>
    <n v="360"/>
    <n v="30000"/>
    <n v="3200"/>
    <n v="10000"/>
    <n v="1200"/>
    <n v="800"/>
    <n v="8211.9750000000004"/>
    <n v="950"/>
    <n v="900"/>
    <n v="360"/>
    <n v="5641.9750000000004"/>
  </r>
  <r>
    <n v="45629"/>
    <x v="23"/>
    <x v="4"/>
    <m/>
    <m/>
    <m/>
    <s v="DNM-AM-IP-01323"/>
    <n v="36"/>
    <s v="Savanorių pr. 51 "/>
    <n v="709.77"/>
    <n v="18"/>
    <n v="6"/>
    <m/>
    <m/>
    <n v="2000"/>
    <n v="1500"/>
    <n v="500"/>
    <n v="171"/>
    <n v="15000"/>
    <n v="2500"/>
    <n v="7000"/>
    <n v="800"/>
    <n v="600"/>
    <n v="3586.4250000000002"/>
    <n v="570"/>
    <n v="900"/>
    <n v="171"/>
    <n v="1774.425"/>
  </r>
  <r>
    <n v="45629"/>
    <x v="24"/>
    <x v="4"/>
    <m/>
    <m/>
    <m/>
    <s v="DNM-AM-IP-01326"/>
    <n v="30"/>
    <s v="Tuskulėnų g. 8 "/>
    <n v="3126.48"/>
    <n v="60"/>
    <n v="10"/>
    <m/>
    <m/>
    <n v="2000"/>
    <n v="1500"/>
    <n v="500"/>
    <n v="549"/>
    <n v="35000"/>
    <n v="4500"/>
    <n v="15000"/>
    <n v="1500"/>
    <n v="1000"/>
    <n v="10764.2"/>
    <n v="950"/>
    <n v="900"/>
    <n v="549"/>
    <n v="7816.2"/>
  </r>
  <r>
    <n v="45629"/>
    <x v="25"/>
    <x v="0"/>
    <m/>
    <m/>
    <m/>
    <s v="DNM-AM-IP-01269"/>
    <n v="4"/>
    <s v="Tverečiaus g. 7"/>
    <n v="1761.96"/>
    <n v="39"/>
    <n v="8"/>
    <m/>
    <m/>
    <n v="2000"/>
    <n v="1500"/>
    <n v="500"/>
    <n v="360"/>
    <n v="30000"/>
    <n v="3200"/>
    <n v="10000"/>
    <n v="1200"/>
    <n v="800"/>
    <n v="6784.9"/>
    <n v="760"/>
    <n v="900"/>
    <n v="360"/>
    <n v="4404.8999999999996"/>
  </r>
  <r>
    <n v="45629"/>
    <x v="22"/>
    <x v="2"/>
    <m/>
    <m/>
    <m/>
    <s v="DNM-AM-IP-01335"/>
    <n v="47"/>
    <s v="Vilniaus g. 43, Grigiškės"/>
    <n v="352.42"/>
    <n v="8"/>
    <n v="6"/>
    <m/>
    <m/>
    <n v="2000"/>
    <n v="1500"/>
    <n v="500"/>
    <n v="81"/>
    <n v="10000"/>
    <n v="2000"/>
    <n v="7000"/>
    <n v="800"/>
    <n v="600"/>
    <n v="2513.0500000000002"/>
    <n v="570"/>
    <n v="900"/>
    <n v="81"/>
    <n v="881.05"/>
  </r>
  <r>
    <n v="45797"/>
    <x v="1"/>
    <x v="1"/>
    <m/>
    <m/>
    <m/>
    <s v="DNM-AM-IP-01893"/>
    <n v="103"/>
    <s v="Algirdo g. 51A"/>
    <n v="2285.52"/>
    <n v="67"/>
    <n v="12"/>
    <m/>
    <m/>
    <n v="2000"/>
    <n v="1500"/>
    <n v="500"/>
    <n v="612"/>
    <n v="30000"/>
    <n v="3200"/>
    <n v="10000"/>
    <n v="1200"/>
    <n v="800"/>
    <n v="8977.7999999999993"/>
    <n v="1140"/>
    <n v="900"/>
    <n v="612"/>
    <n v="5713.8"/>
  </r>
  <r>
    <n v="45629"/>
    <x v="1"/>
    <x v="3"/>
    <m/>
    <m/>
    <m/>
    <s v="DNM-AM-IP-01279"/>
    <n v="13"/>
    <s v="Architektų g. 140"/>
    <n v="5635.91"/>
    <n v="108"/>
    <n v="12"/>
    <m/>
    <m/>
    <n v="2000"/>
    <n v="1500"/>
    <n v="500"/>
    <n v="981"/>
    <n v="35000"/>
    <n v="4500"/>
    <n v="15000"/>
    <n v="1500"/>
    <n v="1000"/>
    <n v="18091.775000000001"/>
    <n v="1140"/>
    <n v="900"/>
    <n v="981"/>
    <n v="14089.775"/>
  </r>
  <r>
    <n v="45797"/>
    <x v="1"/>
    <x v="1"/>
    <m/>
    <m/>
    <m/>
    <s v="DNM-AM-IP-01896"/>
    <n v="101"/>
    <s v="Architektų g. 206 (2A5b)"/>
    <n v="1713"/>
    <n v="30"/>
    <n v="12"/>
    <m/>
    <m/>
    <n v="2000"/>
    <n v="1500"/>
    <n v="500"/>
    <n v="279"/>
    <n v="30000"/>
    <n v="3200"/>
    <n v="10000"/>
    <n v="1200"/>
    <n v="800"/>
    <n v="6880.5"/>
    <n v="1140"/>
    <n v="900"/>
    <n v="279"/>
    <n v="4282.5"/>
  </r>
  <r>
    <n v="45859"/>
    <x v="1"/>
    <x v="3"/>
    <m/>
    <m/>
    <m/>
    <s v="DNM-AM-IP-02074"/>
    <n v="116"/>
    <s v="D. Gerbutavičiaus g. 12 (1A9/b)"/>
    <n v="3763.23"/>
    <n v="72"/>
    <m/>
    <m/>
    <m/>
    <n v="2500"/>
    <n v="2000"/>
    <n v="500"/>
    <n v="657"/>
    <n v="35000"/>
    <n v="4500"/>
    <n v="15000"/>
    <n v="1500"/>
    <n v="1000"/>
    <n v="11622.075000000001"/>
    <n v="0"/>
    <n v="900"/>
    <n v="657"/>
    <n v="9408.0750000000007"/>
  </r>
  <r>
    <n v="45797"/>
    <x v="3"/>
    <x v="3"/>
    <m/>
    <m/>
    <m/>
    <s v="DNM-AM-IP-01881"/>
    <n v="89"/>
    <s v="Gelvonų g. 56"/>
    <n v="2074"/>
    <n v="36"/>
    <n v="10"/>
    <m/>
    <m/>
    <n v="2000"/>
    <n v="1500"/>
    <n v="500"/>
    <n v="333"/>
    <n v="30000"/>
    <n v="3200"/>
    <n v="10000"/>
    <n v="1200"/>
    <n v="800"/>
    <n v="7701"/>
    <n v="950"/>
    <n v="900"/>
    <n v="333"/>
    <n v="5185"/>
  </r>
  <r>
    <n v="45754"/>
    <x v="1"/>
    <x v="2"/>
    <m/>
    <m/>
    <m/>
    <s v="DNM-AM-IP-01789"/>
    <n v="79"/>
    <s v="Justiniškių g. 37"/>
    <n v="1727.4"/>
    <n v="30"/>
    <n v="10"/>
    <m/>
    <m/>
    <n v="2000"/>
    <n v="1500"/>
    <n v="500"/>
    <n v="279"/>
    <n v="30000"/>
    <n v="3200"/>
    <n v="10000"/>
    <n v="1200"/>
    <n v="800"/>
    <n v="6726.5"/>
    <n v="950"/>
    <n v="900"/>
    <n v="279"/>
    <n v="4318.5"/>
  </r>
  <r>
    <n v="45721"/>
    <x v="1"/>
    <x v="3"/>
    <m/>
    <m/>
    <m/>
    <s v="DNM-AM-IP-01659"/>
    <n v="64"/>
    <s v="Kanklių g. 4, Vilnius"/>
    <n v="2672.49"/>
    <n v="47"/>
    <n v="12"/>
    <m/>
    <m/>
    <n v="2000"/>
    <n v="1500"/>
    <n v="500"/>
    <n v="432"/>
    <n v="30000"/>
    <n v="3200"/>
    <n v="10000"/>
    <n v="1200"/>
    <n v="800"/>
    <n v="9585.2250000000004"/>
    <n v="1140"/>
    <n v="900"/>
    <n v="432"/>
    <n v="6681.2250000000004"/>
  </r>
  <r>
    <n v="45797"/>
    <x v="1"/>
    <x v="4"/>
    <m/>
    <m/>
    <m/>
    <s v="DNM-AM-IP-01889"/>
    <n v="102"/>
    <s v="Konduktorių g. 22"/>
    <n v="364"/>
    <n v="8"/>
    <n v="6"/>
    <m/>
    <m/>
    <n v="2000"/>
    <n v="1500"/>
    <n v="500"/>
    <n v="81"/>
    <n v="20000"/>
    <n v="2500"/>
    <n v="7000"/>
    <n v="800"/>
    <n v="600"/>
    <n v="2542"/>
    <n v="570"/>
    <n v="900"/>
    <n v="81"/>
    <n v="910"/>
  </r>
  <r>
    <n v="45797"/>
    <x v="1"/>
    <x v="1"/>
    <m/>
    <m/>
    <m/>
    <s v="DNM-AM-IP-01895"/>
    <n v="104"/>
    <s v="P. Vileišio g. 10"/>
    <n v="2020"/>
    <n v="44"/>
    <n v="12"/>
    <m/>
    <m/>
    <n v="2000"/>
    <n v="1500"/>
    <n v="500"/>
    <n v="405"/>
    <n v="30000"/>
    <n v="3200"/>
    <n v="10000"/>
    <n v="1200"/>
    <n v="800"/>
    <n v="7900"/>
    <n v="1140"/>
    <n v="900"/>
    <n v="405"/>
    <n v="5050"/>
  </r>
  <r>
    <n v="45797"/>
    <x v="3"/>
    <x v="3"/>
    <m/>
    <m/>
    <m/>
    <s v="DNM-AM-IP-01880"/>
    <n v="88"/>
    <s v="Popieriaus g. 110"/>
    <n v="359"/>
    <n v="8"/>
    <n v="6"/>
    <m/>
    <m/>
    <n v="2000"/>
    <n v="1500"/>
    <n v="500"/>
    <n v="81"/>
    <n v="20000"/>
    <n v="2500"/>
    <n v="7000"/>
    <n v="800"/>
    <n v="600"/>
    <n v="2529.5"/>
    <n v="570"/>
    <n v="900"/>
    <n v="81"/>
    <n v="897.5"/>
  </r>
  <r>
    <n v="45838"/>
    <x v="1"/>
    <x v="3"/>
    <m/>
    <m/>
    <m/>
    <s v="DNM-AM-IP-02014"/>
    <n v="113"/>
    <s v="Popieriaus g. 60"/>
    <n v="570.86"/>
    <n v="10"/>
    <m/>
    <m/>
    <m/>
    <n v="2500"/>
    <n v="2000"/>
    <n v="500"/>
    <n v="99"/>
    <n v="20000"/>
    <n v="2500"/>
    <n v="7000"/>
    <n v="800"/>
    <n v="600"/>
    <n v="2525.15"/>
    <n v="0"/>
    <n v="900"/>
    <n v="99"/>
    <n v="1427.15"/>
  </r>
  <r>
    <n v="45629"/>
    <x v="1"/>
    <x v="3"/>
    <m/>
    <m/>
    <m/>
    <s v="DNM-AM-IP-01284"/>
    <n v="20"/>
    <s v="Saulėtekio al. 55"/>
    <n v="972.11"/>
    <n v="10"/>
    <n v="8"/>
    <m/>
    <m/>
    <n v="2000"/>
    <n v="1500"/>
    <n v="500"/>
    <n v="99"/>
    <n v="20000"/>
    <n v="2500"/>
    <n v="7000"/>
    <n v="800"/>
    <n v="600"/>
    <n v="4288.2749999999996"/>
    <n v="760"/>
    <n v="900"/>
    <n v="99"/>
    <n v="2430.2750000000001"/>
  </r>
  <r>
    <n v="45629"/>
    <x v="1"/>
    <x v="3"/>
    <m/>
    <m/>
    <m/>
    <s v="DNM-AM-IP-01285"/>
    <n v="21"/>
    <s v="Saulėtekio al. 57"/>
    <n v="2911.84"/>
    <n v="30"/>
    <n v="10"/>
    <m/>
    <m/>
    <n v="2000"/>
    <n v="1500"/>
    <n v="500"/>
    <n v="279"/>
    <n v="30000"/>
    <n v="3200"/>
    <n v="10000"/>
    <n v="1200"/>
    <n v="800"/>
    <n v="9687.6"/>
    <n v="950"/>
    <n v="900"/>
    <n v="279"/>
    <n v="7279.6"/>
  </r>
  <r>
    <n v="45838"/>
    <x v="1"/>
    <x v="1"/>
    <m/>
    <m/>
    <m/>
    <s v="DNM-AM-IP-02007"/>
    <n v="106"/>
    <s v="Savanorių pr. 37 "/>
    <n v="2869.73"/>
    <n v="60"/>
    <n v="12"/>
    <m/>
    <m/>
    <n v="2500"/>
    <n v="2000"/>
    <n v="500"/>
    <n v="549"/>
    <n v="30000"/>
    <n v="3200"/>
    <n v="10000"/>
    <n v="1200"/>
    <n v="800"/>
    <n v="10312.325000000001"/>
    <n v="1140"/>
    <n v="900"/>
    <n v="549"/>
    <n v="7174.3249999999998"/>
  </r>
  <r>
    <n v="45629"/>
    <x v="1"/>
    <x v="2"/>
    <m/>
    <m/>
    <m/>
    <s v="DNM-AM-IP-01319"/>
    <n v="51"/>
    <s v="Savanorių pr. 64"/>
    <n v="1207.49"/>
    <n v="32"/>
    <n v="8"/>
    <m/>
    <m/>
    <n v="2000"/>
    <n v="1500"/>
    <n v="500"/>
    <n v="297"/>
    <n v="20000"/>
    <n v="2500"/>
    <n v="7000"/>
    <n v="800"/>
    <n v="600"/>
    <n v="5272.7250000000004"/>
    <n v="760"/>
    <n v="900"/>
    <n v="297"/>
    <n v="3018.7249999999999"/>
  </r>
  <r>
    <n v="45721"/>
    <x v="1"/>
    <x v="3"/>
    <m/>
    <m/>
    <m/>
    <s v="DNM-AM-IP-01658"/>
    <n v="59"/>
    <s v="Šeimyniškių g. 42, Vilnius"/>
    <n v="4128.8900000000003"/>
    <n v="60"/>
    <n v="12"/>
    <n v="99308.97"/>
    <m/>
    <n v="2000"/>
    <n v="1500"/>
    <n v="500"/>
    <n v="549"/>
    <n v="35000"/>
    <n v="4500"/>
    <n v="15000"/>
    <n v="1500"/>
    <n v="1000"/>
    <n v="13460.225"/>
    <n v="1140"/>
    <n v="900"/>
    <n v="549"/>
    <n v="10322.225"/>
  </r>
  <r>
    <n v="45754"/>
    <x v="1"/>
    <x v="2"/>
    <m/>
    <m/>
    <m/>
    <s v="DNM-AM-IP-01790"/>
    <n v="80"/>
    <s v="T. Ševčenkos g. 29"/>
    <n v="1634.11"/>
    <n v="24"/>
    <n v="10"/>
    <m/>
    <m/>
    <n v="2000"/>
    <n v="1500"/>
    <n v="500"/>
    <n v="225"/>
    <n v="20000"/>
    <n v="3200"/>
    <n v="10000"/>
    <n v="1200"/>
    <n v="800"/>
    <n v="6385.2749999999996"/>
    <n v="950"/>
    <n v="900"/>
    <n v="225"/>
    <n v="4085.2750000000001"/>
  </r>
  <r>
    <n v="45629"/>
    <x v="3"/>
    <x v="3"/>
    <m/>
    <m/>
    <m/>
    <s v="DNM-AM-IP-01288"/>
    <n v="25"/>
    <s v="Tramvajų g. 9"/>
    <n v="388.67"/>
    <n v="7"/>
    <n v="6"/>
    <m/>
    <m/>
    <n v="2000"/>
    <n v="1500"/>
    <n v="500"/>
    <n v="72"/>
    <n v="15000"/>
    <n v="2500"/>
    <n v="7000"/>
    <n v="800"/>
    <n v="600"/>
    <n v="2585.6750000000002"/>
    <n v="570"/>
    <n v="900"/>
    <n v="72"/>
    <n v="971.67499999999995"/>
  </r>
  <r>
    <n v="45629"/>
    <x v="1"/>
    <x v="3"/>
    <m/>
    <m/>
    <m/>
    <s v="DNM-AM-IP-01322"/>
    <n v="22"/>
    <s v="Vandentiekio g. 34"/>
    <n v="1180.52"/>
    <n v="33"/>
    <n v="8"/>
    <m/>
    <m/>
    <n v="2000"/>
    <n v="1500"/>
    <n v="500"/>
    <n v="306"/>
    <n v="20000"/>
    <n v="2500"/>
    <n v="7000"/>
    <n v="800"/>
    <n v="600"/>
    <n v="5223.3"/>
    <n v="760"/>
    <n v="900"/>
    <n v="306"/>
    <n v="2951.3"/>
  </r>
  <r>
    <n v="45629"/>
    <x v="1"/>
    <x v="2"/>
    <m/>
    <m/>
    <m/>
    <s v="DNM-AM-IP-01328"/>
    <n v="46"/>
    <s v="Viršuliškių g. 12"/>
    <n v="1720.25"/>
    <n v="30"/>
    <n v="10"/>
    <m/>
    <m/>
    <n v="2000"/>
    <n v="1500"/>
    <n v="500"/>
    <n v="279"/>
    <n v="30000"/>
    <n v="3200"/>
    <n v="10000"/>
    <n v="1200"/>
    <n v="800"/>
    <n v="6708.625"/>
    <n v="950"/>
    <n v="900"/>
    <n v="279"/>
    <n v="4300.6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">
  <r>
    <s v="IP"/>
    <s v="Antakalnio g. 78 "/>
  </r>
  <r>
    <s v="IP"/>
    <s v="Antakalnio g. 89"/>
  </r>
  <r>
    <s v="VPS"/>
    <s v="Apkasų g. 9"/>
  </r>
  <r>
    <s v="IP"/>
    <s v="Architektų g. 140"/>
  </r>
  <r>
    <s v="IP"/>
    <s v="Architektų g. 192"/>
  </r>
  <r>
    <s v="IP"/>
    <s v="Architektų g. 206 (2A5b)"/>
  </r>
  <r>
    <s v="Paraiška"/>
    <s v="Ateities g. 9B"/>
  </r>
  <r>
    <s v="IP"/>
    <s v="Blindžių g. 21"/>
  </r>
  <r>
    <s v="IP"/>
    <s v="D. Gerbutavičiaus g. 12 (1A9/b)"/>
  </r>
  <r>
    <s v="IP"/>
    <s v="D. Gerbutavičiaus g. 3 (4A5b)"/>
  </r>
  <r>
    <s v="VPS"/>
    <s v="Darbininkų g. 13"/>
  </r>
  <r>
    <s v="VPS"/>
    <s v="Darbininkų g. 18"/>
  </r>
  <r>
    <s v="2025-09-15 Paraiška tikslinama"/>
    <s v="Didlaukio g. 19, Vilnius"/>
  </r>
  <r>
    <s v="VPS"/>
    <s v="Didlaukio g. 27"/>
  </r>
  <r>
    <s v="VPS"/>
    <s v="Didlaukio g. 58"/>
  </r>
  <r>
    <s v="IP"/>
    <s v="Erfurto g. 26"/>
  </r>
  <r>
    <s v="Paraiška"/>
    <s v="Filaretų g. 12"/>
  </r>
  <r>
    <s v="IP"/>
    <s v="Gelvonų g. 52"/>
  </r>
  <r>
    <s v="IP"/>
    <s v="Grybo g. 41"/>
  </r>
  <r>
    <s v="IP"/>
    <s v="I. Kanto al. 19"/>
  </r>
  <r>
    <s v="IP"/>
    <s v="J. Tiškevičiaus g. 2"/>
  </r>
  <r>
    <s v="VPS"/>
    <s v="J. Tiškevičiaus g. 3, Vilnius"/>
  </r>
  <r>
    <s v="2025-08-26 Paraiška perduota vertinimui"/>
    <s v="J. Tiškevičiaus g. 9, Vilnius"/>
  </r>
  <r>
    <s v="IP"/>
    <s v="Justiniškių g. 37"/>
  </r>
  <r>
    <s v="IP"/>
    <s v="K. Kalinausko g. 8"/>
  </r>
  <r>
    <s v="IP"/>
    <s v="Kalvarijų g. 192"/>
  </r>
  <r>
    <s v="IP"/>
    <s v="Kanklių g. 4, Vilnius"/>
  </r>
  <r>
    <s v="IP"/>
    <s v="Kapsų g. 20"/>
  </r>
  <r>
    <s v="Paraiška"/>
    <s v="Kapsų g. 6"/>
  </r>
  <r>
    <s v="VPS"/>
    <s v="Klinikų g. 3"/>
  </r>
  <r>
    <s v="IP"/>
    <s v="Konduktorių g. 22"/>
  </r>
  <r>
    <s v="IP"/>
    <s v="Laisvės pr. 40 "/>
  </r>
  <r>
    <s v="IP"/>
    <s v="Liongino Baliukevičiaus-Dzūko g. 7"/>
  </r>
  <r>
    <s v="IP"/>
    <s v="Maumedžių g. 2"/>
  </r>
  <r>
    <s v="IP"/>
    <s v="Mechanikų g. 97"/>
  </r>
  <r>
    <s v="VPS"/>
    <s v="Miglos g. 33"/>
  </r>
  <r>
    <s v="IP"/>
    <s v="Minties g. 14"/>
  </r>
  <r>
    <s v="IP"/>
    <s v="Minties g. 16"/>
  </r>
  <r>
    <s v="Paraiška"/>
    <s v="Minties g. 26"/>
  </r>
  <r>
    <s v="IP"/>
    <s v="Naujininkų g. 10A, Vilnius"/>
  </r>
  <r>
    <s v="IP"/>
    <s v="P. Vileišio g. 10"/>
  </r>
  <r>
    <s v="IP"/>
    <s v="P. Vileišio g. 24"/>
  </r>
  <r>
    <s v="IP"/>
    <s v="Paribio g. 30"/>
  </r>
  <r>
    <s v="2025-08-07 Paraiška"/>
    <s v="Pašilaičių g. 18 (2A3t)"/>
  </r>
  <r>
    <s v="VPS"/>
    <s v="Pašilaičių g. 18 (3A3t) 1098-8006-3038"/>
  </r>
  <r>
    <s v="IP"/>
    <s v="Pašilaičių g. 3 (1A9t)"/>
  </r>
  <r>
    <s v="Paraiška"/>
    <s v="Peteliškių g. 12, Vilnius"/>
  </r>
  <r>
    <s v="VPS"/>
    <s v="Peteliškių g. 24"/>
  </r>
  <r>
    <s v="VPS"/>
    <s v="Peteliškių g. 26"/>
  </r>
  <r>
    <s v="Paraiška"/>
    <s v="Popieriaus g. 104"/>
  </r>
  <r>
    <s v="IP"/>
    <s v="Popieriaus g. 60"/>
  </r>
  <r>
    <s v="2025-08-27 Paraiška perduota vertinimui"/>
    <s v="Popieriaus g. 62, Vilnius"/>
  </r>
  <r>
    <s v="2025-08-26 Paraiška perduota vertinimui"/>
    <s v="Pušų g. 36"/>
  </r>
  <r>
    <s v="IP"/>
    <s v="Saltoniškių g. 21"/>
  </r>
  <r>
    <s v="IP"/>
    <s v="Saulėtekio al. 55"/>
  </r>
  <r>
    <s v="IP"/>
    <s v="Saulėtekio al. 57"/>
  </r>
  <r>
    <s v="IP"/>
    <s v="Savanorių pr. 37 "/>
  </r>
  <r>
    <s v="IP"/>
    <s v="Savanorių pr. 64"/>
  </r>
  <r>
    <s v="Paraiška"/>
    <s v="Skroblų g. 29"/>
  </r>
  <r>
    <s v="VPS"/>
    <s v="Smėlio g. 8B"/>
  </r>
  <r>
    <s v="IP"/>
    <s v="Smolensko g. 13"/>
  </r>
  <r>
    <s v="IP"/>
    <s v="Svajonių g. 32"/>
  </r>
  <r>
    <s v="IP"/>
    <s v="Šaltkalvių g. 56"/>
  </r>
  <r>
    <s v="IP"/>
    <s v="Šeimyniškių g. 42, Vilnius"/>
  </r>
  <r>
    <s v="IP"/>
    <s v="Šeškinės g. 1"/>
  </r>
  <r>
    <s v="IP"/>
    <s v="Šv. Stepono g. 22"/>
  </r>
  <r>
    <s v="IP"/>
    <s v="Švyturio g. 19"/>
  </r>
  <r>
    <s v="IP"/>
    <s v="Švyturio g. 3"/>
  </r>
  <r>
    <s v="IP"/>
    <s v="T. Ševčenkos g. 20    "/>
  </r>
  <r>
    <s v="IP"/>
    <s v="T. Ševčenkos g. 29"/>
  </r>
  <r>
    <s v="VPS"/>
    <s v="T. Ševčenkos g. 9"/>
  </r>
  <r>
    <s v="IP"/>
    <s v="Tolminkiemio g. 3"/>
  </r>
  <r>
    <s v="VPS"/>
    <s v="Tverečiaus g. 3"/>
  </r>
  <r>
    <s v="IP"/>
    <s v="Ukmergės g. 186"/>
  </r>
  <r>
    <s v="IP"/>
    <s v="V. Maciulevičiaus g. 24 (2A9b)  1097-2010-7026"/>
  </r>
  <r>
    <s v="IP"/>
    <s v="V. Maciulevičiaus g. 24 (3A9b)"/>
  </r>
  <r>
    <s v="Paraiška"/>
    <s v="Vaikų g. 4"/>
  </r>
  <r>
    <s v="IP"/>
    <s v="Vanagėlio g. 7"/>
  </r>
  <r>
    <s v="Paraiška"/>
    <s v="Vandentiekio g. 28"/>
  </r>
  <r>
    <s v="VPS"/>
    <s v="Vandentiekio g. 32"/>
  </r>
  <r>
    <s v="IP"/>
    <s v="Vandentiekio g. 34"/>
  </r>
  <r>
    <s v="Paraiška"/>
    <s v="Vandentiekio g. 38"/>
  </r>
  <r>
    <s v="VPS"/>
    <s v="Vandentiekio g. 44"/>
  </r>
  <r>
    <s v="IP"/>
    <s v="Vandentiekio g. 46"/>
  </r>
  <r>
    <s v="IP"/>
    <s v="Varpų g. 2, Vilnius"/>
  </r>
  <r>
    <s v="IP"/>
    <s v="Varpų g. 4, Vilnius"/>
  </r>
  <r>
    <s v="IP"/>
    <s v="Varpų g. 6 Vilnius"/>
  </r>
  <r>
    <s v="VPS"/>
    <s v="Vilniaus g. 47, Grigiškės"/>
  </r>
  <r>
    <s v="IP"/>
    <s v="Viršuliškių g. 12"/>
  </r>
  <r>
    <s v="2025-08-12 Paraiška užregistruota"/>
    <s v="Zanavykų  g. 8  "/>
  </r>
  <r>
    <s v="VPS"/>
    <s v="Zanavykų g. 2"/>
  </r>
  <r>
    <s v="VPS"/>
    <s v="Zanavykų  g. 5   "/>
  </r>
  <r>
    <s v="Paraiška"/>
    <s v="Žirmūnų g. 20"/>
  </r>
  <r>
    <s v="Paraiška"/>
    <s v="Žirmūnų g. 22"/>
  </r>
  <r>
    <s v="Paraiška"/>
    <s v="Žirmūnų g. 24"/>
  </r>
  <r>
    <s v="IP"/>
    <s v="Žirmūnų g. 85"/>
  </r>
  <r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0FC851-5A48-4B34-A0F0-F91A920F38F9}" name="PivotTable4" cacheId="9" applyNumberFormats="0" applyBorderFormats="0" applyFontFormats="0" applyPatternFormats="0" applyAlignmentFormats="0" applyWidthHeightFormats="1" dataCaption="Reikšmės" updatedVersion="8" minRefreshableVersion="3" useAutoFormatting="1" itemPrintTitles="1" createdVersion="8" indent="0" outline="1" outlineData="1" multipleFieldFilters="0">
  <location ref="A3:C20" firstHeaderRow="1" firstDataRow="1" firstDataCol="0"/>
  <pivotFields count="2"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621871-79DA-44AE-A011-EC8AC2BBDBEF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G30" firstHeaderRow="1" firstDataRow="2" firstDataCol="1"/>
  <pivotFields count="28">
    <pivotField dataField="1" compact="0" outline="0" showAll="0"/>
    <pivotField axis="axisRow" compact="0" outline="0" showAll="0">
      <items count="27">
        <item x="14"/>
        <item x="16"/>
        <item x="19"/>
        <item x="18"/>
        <item x="15"/>
        <item x="17"/>
        <item x="9"/>
        <item x="13"/>
        <item x="12"/>
        <item x="1"/>
        <item x="24"/>
        <item x="25"/>
        <item x="22"/>
        <item x="23"/>
        <item x="0"/>
        <item x="21"/>
        <item x="20"/>
        <item x="11"/>
        <item x="3"/>
        <item x="6"/>
        <item x="8"/>
        <item x="4"/>
        <item x="2"/>
        <item x="5"/>
        <item x="10"/>
        <item x="7"/>
        <item t="default"/>
      </items>
    </pivotField>
    <pivotField axis="axisCol" compact="0" outline="0" showAll="0">
      <items count="6">
        <item x="0"/>
        <item x="4"/>
        <item x="1"/>
        <item x="3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Pridėta APVI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6-04-01T10:20:27.91" personId="{81ADF0C7-53A5-477D-9B59-BA713D16CAA4}" id="{9F7A8880-C899-4673-9BFA-CE6B31AE5805}">
    <text>vienodi skaičiai reiškia vieną grupę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amiestas.lt/data/public/uploads/2025/06/didlaukio-g.-58-koreguotas-06.10-1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google.com/maps/place/Vaik%C5%B3+g.+4,+Vilnius,+02206+Vilniaus+m.+sav./@54.6061182,25.2567401,655m/data=!3m2!1e3!4b1!4m6!3m5!1s0x46ddead5e0c2f8b3:0xb6d6e9d58b4c6128!8m2!3d54.6061182!4d25.259315!16s%2Fg%2F11csfmccnb?entry=ttu&amp;g_ep=EgoyMDI2MDMyOS4wIKXMDSoASAFQAw%3D%3D" TargetMode="External"/><Relationship Id="rId1" Type="http://schemas.openxmlformats.org/officeDocument/2006/relationships/hyperlink" Target="https://www.google.com/maps/place/Didlaukio+g.+58,+Vilnius,+08328+Vilniaus+m.+sav./@54.7280137,25.2712247,327m/data=!3m1!1e3!4m6!3m5!1s0x46dd9138fb225bd1:0xf53d7ac7d6b987a7!8m2!3d54.72837!4d25.27254!16s%2Fg%2F11lfqgbbsj?entry=ttu&amp;g_ep=EgoyMDI2MDMyOS4wIKXMDSoASAFQAw%3D%3D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https://www.google.com/maps/place/Peteli%C5%A1ki%C5%B3+g.+11,+Vilnius,+01213+Vilniaus+m.+sav./@54.6845763,25.3148254,654m/data=!3m2!1e3!4b1!4m6!3m5!1s0x46dd942f7247f9cd:0x45853292f0810a5e!8m2!3d54.6845763!4d25.3174003!16s%2Fg%2F11s7y_r1ff?entry=ttu&amp;g_ep=EgoyMDI2MDMyOS4wIKXMDSoASAFQAw%3D%3D" TargetMode="External"/><Relationship Id="rId4" Type="http://schemas.openxmlformats.org/officeDocument/2006/relationships/hyperlink" Target="https://amiestas.lt/data/public/uploads/2025/08/vaiku-g.-4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D3BA-0A50-4DAA-9669-0DAC0ECC984F}">
  <dimension ref="A1:Z64"/>
  <sheetViews>
    <sheetView workbookViewId="0">
      <pane xSplit="3" topLeftCell="J1" activePane="topRight" state="frozen"/>
      <selection pane="topRight" activeCell="J9" sqref="J9"/>
    </sheetView>
  </sheetViews>
  <sheetFormatPr defaultRowHeight="15"/>
  <cols>
    <col min="1" max="1" width="9.140625" style="3"/>
    <col min="2" max="2" width="25" style="3" customWidth="1"/>
    <col min="3" max="3" width="14.85546875" style="3" customWidth="1"/>
    <col min="4" max="4" width="11.85546875" style="21" customWidth="1"/>
    <col min="5" max="5" width="10" style="3" customWidth="1"/>
    <col min="6" max="6" width="16.140625" style="3" customWidth="1"/>
    <col min="7" max="9" width="21.42578125" style="3" customWidth="1"/>
    <col min="10" max="11" width="26.42578125" customWidth="1"/>
    <col min="12" max="12" width="28.85546875" customWidth="1"/>
    <col min="13" max="13" width="22.5703125" customWidth="1"/>
    <col min="14" max="15" width="25.140625" customWidth="1"/>
    <col min="16" max="16" width="15.140625" customWidth="1"/>
    <col min="17" max="17" width="10.5703125" customWidth="1"/>
    <col min="18" max="18" width="17.5703125" customWidth="1"/>
    <col min="19" max="19" width="17.42578125" style="1" customWidth="1"/>
    <col min="20" max="20" width="17.42578125" customWidth="1"/>
    <col min="21" max="21" width="17" customWidth="1"/>
    <col min="22" max="22" width="16.85546875" customWidth="1"/>
    <col min="23" max="23" width="25.5703125" customWidth="1"/>
    <col min="26" max="26" width="12.5703125" customWidth="1"/>
  </cols>
  <sheetData>
    <row r="1" spans="1:26" ht="75.75" thickBot="1">
      <c r="J1" s="18" t="s">
        <v>0</v>
      </c>
      <c r="K1" s="10" t="s">
        <v>1</v>
      </c>
      <c r="L1" s="10" t="s">
        <v>2</v>
      </c>
      <c r="M1" s="10" t="s">
        <v>3</v>
      </c>
      <c r="N1" s="10" t="s">
        <v>4</v>
      </c>
      <c r="O1" s="42"/>
      <c r="P1" s="43"/>
      <c r="Q1" s="43"/>
      <c r="R1" s="43"/>
      <c r="S1" s="44"/>
      <c r="W1" s="18" t="s">
        <v>5</v>
      </c>
    </row>
    <row r="2" spans="1:26" s="4" customFormat="1" ht="75.75" thickBot="1">
      <c r="A2" s="5" t="s">
        <v>6</v>
      </c>
      <c r="B2" s="5" t="s">
        <v>7</v>
      </c>
      <c r="C2" s="25" t="s">
        <v>8</v>
      </c>
      <c r="D2" s="24" t="s">
        <v>9</v>
      </c>
      <c r="E2" s="25" t="s">
        <v>10</v>
      </c>
      <c r="F2" s="16" t="s">
        <v>11</v>
      </c>
      <c r="G2" s="8" t="s">
        <v>12</v>
      </c>
      <c r="H2" s="8" t="s">
        <v>13</v>
      </c>
      <c r="I2" s="8" t="s">
        <v>14</v>
      </c>
      <c r="J2" s="16" t="s">
        <v>15</v>
      </c>
      <c r="K2" s="17" t="s">
        <v>16</v>
      </c>
      <c r="L2" s="16" t="s">
        <v>17</v>
      </c>
      <c r="M2" s="16" t="s">
        <v>18</v>
      </c>
      <c r="N2" s="17" t="s">
        <v>19</v>
      </c>
      <c r="O2" s="17" t="s">
        <v>20</v>
      </c>
      <c r="P2" s="7" t="s">
        <v>21</v>
      </c>
      <c r="Q2" s="9" t="s">
        <v>22</v>
      </c>
      <c r="R2" s="9" t="s">
        <v>23</v>
      </c>
      <c r="S2" s="7" t="s">
        <v>24</v>
      </c>
      <c r="T2" s="30"/>
      <c r="U2" s="31" t="s">
        <v>25</v>
      </c>
      <c r="V2" s="32" t="s">
        <v>26</v>
      </c>
      <c r="W2" s="33" t="s">
        <v>27</v>
      </c>
      <c r="Z2" s="30"/>
    </row>
    <row r="3" spans="1:26" s="14" customFormat="1" hidden="1">
      <c r="A3" s="11"/>
      <c r="B3" s="6" t="s">
        <v>28</v>
      </c>
      <c r="C3" s="1">
        <v>1218.17</v>
      </c>
      <c r="D3" s="20">
        <v>33</v>
      </c>
      <c r="E3" s="11">
        <v>10</v>
      </c>
      <c r="F3" s="11"/>
      <c r="G3" s="11">
        <v>1500</v>
      </c>
      <c r="H3" s="11">
        <v>500</v>
      </c>
      <c r="I3" s="11">
        <f t="shared" ref="I3:I7" si="0">D3*9+9</f>
        <v>306</v>
      </c>
      <c r="J3" s="12">
        <v>40000</v>
      </c>
      <c r="K3" s="12">
        <v>2500</v>
      </c>
      <c r="L3" s="12">
        <v>10000</v>
      </c>
      <c r="M3" s="12">
        <v>1200</v>
      </c>
      <c r="N3" s="12">
        <v>600</v>
      </c>
      <c r="O3" s="12"/>
      <c r="P3" s="12">
        <f>E3*95</f>
        <v>950</v>
      </c>
      <c r="Q3" s="13">
        <v>900</v>
      </c>
      <c r="R3" s="13">
        <f>D3*9+9</f>
        <v>306</v>
      </c>
      <c r="S3" s="12">
        <v>3500</v>
      </c>
      <c r="U3" s="14">
        <f>SUM(G3:S3)</f>
        <v>62262</v>
      </c>
      <c r="V3" s="14">
        <f>W3-U3</f>
        <v>46155.130000000005</v>
      </c>
      <c r="W3" s="15">
        <f>89*C3</f>
        <v>108417.13</v>
      </c>
    </row>
    <row r="4" spans="1:26" hidden="1">
      <c r="A4" s="6">
        <v>13</v>
      </c>
      <c r="B4" s="6" t="s">
        <v>29</v>
      </c>
      <c r="C4" s="6">
        <v>3000</v>
      </c>
      <c r="D4" s="20">
        <v>1</v>
      </c>
      <c r="E4" s="6">
        <v>8</v>
      </c>
      <c r="F4" s="6"/>
      <c r="G4" s="6">
        <v>1500</v>
      </c>
      <c r="H4" s="6">
        <v>500</v>
      </c>
      <c r="I4" s="6">
        <f>D4*9+9</f>
        <v>18</v>
      </c>
      <c r="J4" s="1">
        <v>70000</v>
      </c>
      <c r="K4" s="1">
        <v>4000</v>
      </c>
      <c r="L4" s="1">
        <v>15000</v>
      </c>
      <c r="M4" s="1">
        <v>3000</v>
      </c>
      <c r="N4" s="1">
        <v>1500</v>
      </c>
      <c r="O4" s="1"/>
      <c r="P4" s="1">
        <f>E4*95</f>
        <v>760</v>
      </c>
      <c r="Q4" s="2">
        <v>900</v>
      </c>
      <c r="R4" s="2">
        <f>D4*9+9</f>
        <v>18</v>
      </c>
      <c r="S4" s="1">
        <f>C4*2.5</f>
        <v>7500</v>
      </c>
    </row>
    <row r="5" spans="1:26" hidden="1">
      <c r="A5" s="6"/>
      <c r="B5" s="6" t="s">
        <v>30</v>
      </c>
      <c r="C5" s="1">
        <v>2604.04</v>
      </c>
      <c r="D5" s="20">
        <v>40</v>
      </c>
      <c r="E5" s="6">
        <v>10</v>
      </c>
      <c r="F5" s="6"/>
      <c r="G5" s="6">
        <v>1500</v>
      </c>
      <c r="H5" s="6">
        <v>500</v>
      </c>
      <c r="I5" s="6">
        <f t="shared" si="0"/>
        <v>369</v>
      </c>
      <c r="J5" s="1">
        <v>45000</v>
      </c>
      <c r="K5" s="1">
        <v>3200</v>
      </c>
      <c r="L5" s="1">
        <v>15000</v>
      </c>
      <c r="M5" s="1">
        <v>1200</v>
      </c>
      <c r="N5" s="1">
        <v>1000</v>
      </c>
      <c r="O5" s="1"/>
      <c r="P5" s="1">
        <f t="shared" ref="P5:P7" si="1">E5*95</f>
        <v>950</v>
      </c>
      <c r="Q5" s="2">
        <v>900</v>
      </c>
      <c r="R5" s="2">
        <f t="shared" ref="R5:R7" si="2">D5*9+9</f>
        <v>369</v>
      </c>
      <c r="S5" s="1">
        <f t="shared" ref="S5:S7" si="3">C5*2.5</f>
        <v>6510.1</v>
      </c>
      <c r="U5">
        <f>SUM(G5:S5)</f>
        <v>76498.100000000006</v>
      </c>
      <c r="V5" s="19">
        <f>W5-U5</f>
        <v>64120.06</v>
      </c>
      <c r="W5">
        <f>54*C5</f>
        <v>140618.16</v>
      </c>
    </row>
    <row r="6" spans="1:26" hidden="1">
      <c r="A6" s="6"/>
      <c r="B6" s="6" t="s">
        <v>31</v>
      </c>
      <c r="C6" s="34">
        <v>2955.46</v>
      </c>
      <c r="D6" s="20">
        <v>52</v>
      </c>
      <c r="E6" s="6">
        <v>10</v>
      </c>
      <c r="F6" s="6"/>
      <c r="G6" s="6">
        <v>1500</v>
      </c>
      <c r="H6" s="6">
        <v>500</v>
      </c>
      <c r="I6" s="6">
        <f t="shared" si="0"/>
        <v>477</v>
      </c>
      <c r="J6" s="1">
        <v>70000</v>
      </c>
      <c r="K6" s="1">
        <v>4000</v>
      </c>
      <c r="L6" s="1">
        <v>20000</v>
      </c>
      <c r="M6" s="1">
        <v>3000</v>
      </c>
      <c r="N6" s="1">
        <v>1500</v>
      </c>
      <c r="O6" s="1"/>
      <c r="P6" s="1">
        <f t="shared" si="1"/>
        <v>950</v>
      </c>
      <c r="Q6" s="2">
        <v>900</v>
      </c>
      <c r="R6" s="2">
        <f t="shared" si="2"/>
        <v>477</v>
      </c>
      <c r="S6" s="1">
        <f t="shared" si="3"/>
        <v>7388.65</v>
      </c>
      <c r="U6">
        <f>SUM(G6:S6)</f>
        <v>110692.65</v>
      </c>
      <c r="V6">
        <f>W6-U6</f>
        <v>48902.19</v>
      </c>
      <c r="W6">
        <f>54*C6</f>
        <v>159594.84</v>
      </c>
    </row>
    <row r="7" spans="1:26" hidden="1">
      <c r="A7" s="6"/>
      <c r="B7" s="6"/>
      <c r="C7" s="6"/>
      <c r="D7" s="20"/>
      <c r="E7" s="6"/>
      <c r="F7" s="6"/>
      <c r="G7" s="6">
        <v>1500</v>
      </c>
      <c r="H7" s="6">
        <v>500</v>
      </c>
      <c r="I7" s="6">
        <f t="shared" si="0"/>
        <v>9</v>
      </c>
      <c r="J7" s="1">
        <v>70000</v>
      </c>
      <c r="K7" s="1">
        <v>4000</v>
      </c>
      <c r="L7" s="1">
        <v>20000</v>
      </c>
      <c r="M7" s="1">
        <v>3000</v>
      </c>
      <c r="N7" s="1">
        <v>1500</v>
      </c>
      <c r="O7" s="1"/>
      <c r="P7" s="1">
        <f t="shared" si="1"/>
        <v>0</v>
      </c>
      <c r="Q7" s="2">
        <v>900</v>
      </c>
      <c r="R7" s="2">
        <f t="shared" si="2"/>
        <v>9</v>
      </c>
      <c r="S7" s="1">
        <f t="shared" si="3"/>
        <v>0</v>
      </c>
      <c r="U7">
        <f t="shared" ref="U7" si="4">SUM(G7:S7)</f>
        <v>101418</v>
      </c>
      <c r="V7">
        <f t="shared" ref="V7" si="5">W7-U7</f>
        <v>-101418</v>
      </c>
      <c r="W7">
        <f t="shared" ref="W7" si="6">54*C7</f>
        <v>0</v>
      </c>
    </row>
    <row r="8" spans="1:26">
      <c r="A8" s="6"/>
      <c r="B8" s="6"/>
      <c r="C8" s="1"/>
      <c r="D8" s="20"/>
      <c r="E8" s="6"/>
      <c r="F8" s="6"/>
      <c r="G8" s="6"/>
      <c r="H8" s="6"/>
      <c r="I8" s="6"/>
      <c r="J8" s="1"/>
      <c r="K8" s="1"/>
      <c r="L8" s="1"/>
      <c r="M8" s="1"/>
      <c r="N8" s="23"/>
      <c r="O8" s="23"/>
      <c r="P8" s="1"/>
      <c r="Q8" s="2"/>
      <c r="R8" s="2"/>
    </row>
    <row r="9" spans="1:26" ht="15.75">
      <c r="A9" s="6">
        <v>23</v>
      </c>
      <c r="B9" s="47" t="s">
        <v>32</v>
      </c>
      <c r="C9" s="6">
        <v>5769.03</v>
      </c>
      <c r="D9" s="20">
        <v>122</v>
      </c>
      <c r="E9" s="6">
        <v>12</v>
      </c>
      <c r="F9" s="6">
        <f t="shared" ref="F9:F40" si="7">G9+H9</f>
        <v>2000</v>
      </c>
      <c r="G9" s="6">
        <v>1500</v>
      </c>
      <c r="H9" s="6">
        <v>500</v>
      </c>
      <c r="I9" s="6">
        <f t="shared" ref="I9:I40" si="8">D9*9+9</f>
        <v>1107</v>
      </c>
      <c r="J9" s="1">
        <f t="shared" ref="J9:J55" si="9">IF(C9&gt;2999,55000,IF(C9&lt;1500,35000,45000))</f>
        <v>55000</v>
      </c>
      <c r="K9" s="1">
        <f t="shared" ref="K9:K40" si="10">IF(C9&gt;2999,4500,IF(C9&lt;1500,2500,3200))</f>
        <v>4500</v>
      </c>
      <c r="L9" s="1">
        <f>IF(C9&gt;2999,15000,IF(C9&lt;1500,7000,10000))</f>
        <v>15000</v>
      </c>
      <c r="M9" s="2">
        <f t="shared" ref="M9:M40" si="11">IF(C9&gt;2999,1500,IF(C9&lt;1500,800,1200))</f>
        <v>1500</v>
      </c>
      <c r="N9" s="26">
        <f t="shared" ref="N9:N40" si="12">IF(C9&gt;2999,1500,IF(C9&lt;1500,600,1000))</f>
        <v>1500</v>
      </c>
      <c r="O9" s="27">
        <f t="shared" ref="O9:O40" si="13">SUM(S9,R9,Q9,P9,I9)</f>
        <v>18676.574999999997</v>
      </c>
      <c r="P9" s="22">
        <f t="shared" ref="P9:P40" si="14">E9*95</f>
        <v>1140</v>
      </c>
      <c r="Q9" s="2">
        <v>900</v>
      </c>
      <c r="R9" s="2">
        <f t="shared" ref="R9:R40" si="15">D9*9+9</f>
        <v>1107</v>
      </c>
      <c r="S9" s="28">
        <f t="shared" ref="S9:S40" si="16">C9*2.5</f>
        <v>14422.574999999999</v>
      </c>
      <c r="T9" s="29"/>
      <c r="U9" s="28">
        <f t="shared" ref="U9:U40" si="17">SUM(O9,N9,M9,L9,K9,J9,F9)</f>
        <v>98176.574999999997</v>
      </c>
      <c r="V9" s="28">
        <f t="shared" ref="V9:V40" si="18">W9-U9</f>
        <v>144122.685</v>
      </c>
      <c r="W9" s="28">
        <f t="shared" ref="W9:W19" si="19">42*C9</f>
        <v>242299.25999999998</v>
      </c>
    </row>
    <row r="10" spans="1:26" ht="15.75">
      <c r="A10" s="6">
        <v>43</v>
      </c>
      <c r="B10" s="50" t="s">
        <v>33</v>
      </c>
      <c r="C10" s="6">
        <v>5727.68</v>
      </c>
      <c r="D10" s="20">
        <v>108</v>
      </c>
      <c r="E10" s="6">
        <v>12</v>
      </c>
      <c r="F10" s="6">
        <f t="shared" si="7"/>
        <v>2000</v>
      </c>
      <c r="G10" s="6">
        <v>1500</v>
      </c>
      <c r="H10" s="6">
        <v>500</v>
      </c>
      <c r="I10" s="6">
        <f t="shared" si="8"/>
        <v>981</v>
      </c>
      <c r="J10" s="1">
        <f t="shared" si="9"/>
        <v>55000</v>
      </c>
      <c r="K10" s="1">
        <f t="shared" si="10"/>
        <v>4500</v>
      </c>
      <c r="L10" s="1">
        <f t="shared" ref="L10:L61" si="20">IF(C10&gt;2999,15000,IF(C10&lt;1500,7000,10000))</f>
        <v>15000</v>
      </c>
      <c r="M10" s="2">
        <f t="shared" si="11"/>
        <v>1500</v>
      </c>
      <c r="N10" s="26">
        <f t="shared" si="12"/>
        <v>1500</v>
      </c>
      <c r="O10" s="27">
        <f t="shared" si="13"/>
        <v>18321.2</v>
      </c>
      <c r="P10" s="22">
        <f t="shared" si="14"/>
        <v>1140</v>
      </c>
      <c r="Q10" s="2">
        <v>900</v>
      </c>
      <c r="R10" s="2">
        <f t="shared" si="15"/>
        <v>981</v>
      </c>
      <c r="S10" s="28">
        <f t="shared" si="16"/>
        <v>14319.2</v>
      </c>
      <c r="T10" s="29"/>
      <c r="U10" s="28">
        <f t="shared" si="17"/>
        <v>97821.2</v>
      </c>
      <c r="V10" s="28">
        <f t="shared" si="18"/>
        <v>142741.35999999999</v>
      </c>
      <c r="W10" s="28">
        <f t="shared" si="19"/>
        <v>240562.56</v>
      </c>
    </row>
    <row r="11" spans="1:26" ht="15.75">
      <c r="A11" s="6">
        <v>13</v>
      </c>
      <c r="B11" s="47" t="s">
        <v>34</v>
      </c>
      <c r="C11" s="6">
        <v>5635.91</v>
      </c>
      <c r="D11" s="20">
        <v>108</v>
      </c>
      <c r="E11" s="6">
        <v>12</v>
      </c>
      <c r="F11" s="6">
        <f t="shared" si="7"/>
        <v>2000</v>
      </c>
      <c r="G11" s="6">
        <v>1500</v>
      </c>
      <c r="H11" s="6">
        <v>500</v>
      </c>
      <c r="I11" s="6">
        <f t="shared" si="8"/>
        <v>981</v>
      </c>
      <c r="J11" s="1">
        <f t="shared" si="9"/>
        <v>55000</v>
      </c>
      <c r="K11" s="1">
        <f t="shared" si="10"/>
        <v>4500</v>
      </c>
      <c r="L11" s="1">
        <f t="shared" si="20"/>
        <v>15000</v>
      </c>
      <c r="M11" s="2">
        <f t="shared" si="11"/>
        <v>1500</v>
      </c>
      <c r="N11" s="26">
        <f t="shared" si="12"/>
        <v>1500</v>
      </c>
      <c r="O11" s="27">
        <f t="shared" si="13"/>
        <v>18091.775000000001</v>
      </c>
      <c r="P11" s="22">
        <f t="shared" si="14"/>
        <v>1140</v>
      </c>
      <c r="Q11" s="2">
        <v>900</v>
      </c>
      <c r="R11" s="2">
        <f t="shared" si="15"/>
        <v>981</v>
      </c>
      <c r="S11" s="28">
        <f t="shared" si="16"/>
        <v>14089.775</v>
      </c>
      <c r="T11" s="29"/>
      <c r="U11" s="28">
        <f t="shared" si="17"/>
        <v>97591.774999999994</v>
      </c>
      <c r="V11" s="28">
        <f t="shared" si="18"/>
        <v>139116.44500000001</v>
      </c>
      <c r="W11" s="28">
        <f t="shared" si="19"/>
        <v>236708.22</v>
      </c>
    </row>
    <row r="12" spans="1:26" ht="15.75">
      <c r="A12" s="6">
        <v>9</v>
      </c>
      <c r="B12" s="45" t="s">
        <v>35</v>
      </c>
      <c r="C12" s="6">
        <v>4420.17</v>
      </c>
      <c r="D12" s="20">
        <v>100</v>
      </c>
      <c r="E12" s="6">
        <v>10</v>
      </c>
      <c r="F12" s="6">
        <f t="shared" si="7"/>
        <v>2000</v>
      </c>
      <c r="G12" s="6">
        <v>1500</v>
      </c>
      <c r="H12" s="6">
        <v>500</v>
      </c>
      <c r="I12" s="6">
        <f t="shared" si="8"/>
        <v>909</v>
      </c>
      <c r="J12" s="1">
        <f t="shared" si="9"/>
        <v>55000</v>
      </c>
      <c r="K12" s="1">
        <f t="shared" si="10"/>
        <v>4500</v>
      </c>
      <c r="L12" s="1">
        <f t="shared" si="20"/>
        <v>15000</v>
      </c>
      <c r="M12" s="2">
        <f t="shared" si="11"/>
        <v>1500</v>
      </c>
      <c r="N12" s="26">
        <f t="shared" si="12"/>
        <v>1500</v>
      </c>
      <c r="O12" s="27">
        <f t="shared" si="13"/>
        <v>14718.424999999999</v>
      </c>
      <c r="P12" s="22">
        <f t="shared" si="14"/>
        <v>950</v>
      </c>
      <c r="Q12" s="2">
        <v>900</v>
      </c>
      <c r="R12" s="2">
        <f t="shared" si="15"/>
        <v>909</v>
      </c>
      <c r="S12" s="28">
        <f t="shared" si="16"/>
        <v>11050.424999999999</v>
      </c>
      <c r="T12" s="29"/>
      <c r="U12" s="28">
        <f t="shared" si="17"/>
        <v>94218.425000000003</v>
      </c>
      <c r="V12" s="28">
        <f t="shared" si="18"/>
        <v>91428.715000000011</v>
      </c>
      <c r="W12" s="28">
        <f t="shared" si="19"/>
        <v>185647.14</v>
      </c>
    </row>
    <row r="13" spans="1:26" ht="15.75">
      <c r="A13" s="6">
        <v>42</v>
      </c>
      <c r="B13" s="50" t="s">
        <v>36</v>
      </c>
      <c r="C13" s="6">
        <v>4187.5600000000004</v>
      </c>
      <c r="D13" s="20">
        <v>60</v>
      </c>
      <c r="E13" s="6">
        <v>12</v>
      </c>
      <c r="F13" s="6">
        <f t="shared" si="7"/>
        <v>2000</v>
      </c>
      <c r="G13" s="6">
        <v>1500</v>
      </c>
      <c r="H13" s="6">
        <v>500</v>
      </c>
      <c r="I13" s="6">
        <f t="shared" si="8"/>
        <v>549</v>
      </c>
      <c r="J13" s="1">
        <f t="shared" si="9"/>
        <v>55000</v>
      </c>
      <c r="K13" s="1">
        <f t="shared" si="10"/>
        <v>4500</v>
      </c>
      <c r="L13" s="1">
        <f t="shared" si="20"/>
        <v>15000</v>
      </c>
      <c r="M13" s="2">
        <f t="shared" si="11"/>
        <v>1500</v>
      </c>
      <c r="N13" s="26">
        <f t="shared" si="12"/>
        <v>1500</v>
      </c>
      <c r="O13" s="27">
        <f t="shared" si="13"/>
        <v>13606.900000000001</v>
      </c>
      <c r="P13" s="22">
        <f t="shared" si="14"/>
        <v>1140</v>
      </c>
      <c r="Q13" s="2">
        <v>900</v>
      </c>
      <c r="R13" s="2">
        <f t="shared" si="15"/>
        <v>549</v>
      </c>
      <c r="S13" s="28">
        <f t="shared" si="16"/>
        <v>10468.900000000001</v>
      </c>
      <c r="T13" s="29"/>
      <c r="U13" s="28">
        <f t="shared" si="17"/>
        <v>93106.9</v>
      </c>
      <c r="V13" s="28">
        <f t="shared" si="18"/>
        <v>82770.620000000024</v>
      </c>
      <c r="W13" s="28">
        <f t="shared" si="19"/>
        <v>175877.52000000002</v>
      </c>
    </row>
    <row r="14" spans="1:26" ht="15.75">
      <c r="A14" s="6">
        <v>7</v>
      </c>
      <c r="B14" s="45" t="s">
        <v>37</v>
      </c>
      <c r="C14" s="6">
        <v>3868.14</v>
      </c>
      <c r="D14" s="20">
        <v>81</v>
      </c>
      <c r="E14" s="6">
        <v>10</v>
      </c>
      <c r="F14" s="6">
        <f t="shared" si="7"/>
        <v>2000</v>
      </c>
      <c r="G14" s="6">
        <v>1500</v>
      </c>
      <c r="H14" s="6">
        <v>500</v>
      </c>
      <c r="I14" s="6">
        <f t="shared" si="8"/>
        <v>738</v>
      </c>
      <c r="J14" s="1">
        <f t="shared" si="9"/>
        <v>55000</v>
      </c>
      <c r="K14" s="1">
        <f t="shared" si="10"/>
        <v>4500</v>
      </c>
      <c r="L14" s="1">
        <f t="shared" si="20"/>
        <v>15000</v>
      </c>
      <c r="M14" s="2">
        <f t="shared" si="11"/>
        <v>1500</v>
      </c>
      <c r="N14" s="26">
        <f t="shared" si="12"/>
        <v>1500</v>
      </c>
      <c r="O14" s="27">
        <f t="shared" si="13"/>
        <v>12996.35</v>
      </c>
      <c r="P14" s="22">
        <f t="shared" si="14"/>
        <v>950</v>
      </c>
      <c r="Q14" s="2">
        <v>900</v>
      </c>
      <c r="R14" s="2">
        <f t="shared" si="15"/>
        <v>738</v>
      </c>
      <c r="S14" s="28">
        <f t="shared" si="16"/>
        <v>9670.35</v>
      </c>
      <c r="T14" s="29"/>
      <c r="U14" s="28">
        <f t="shared" si="17"/>
        <v>92496.35</v>
      </c>
      <c r="V14" s="28">
        <f t="shared" si="18"/>
        <v>69965.53</v>
      </c>
      <c r="W14" s="28">
        <f t="shared" si="19"/>
        <v>162461.88</v>
      </c>
    </row>
    <row r="15" spans="1:26" ht="15.75">
      <c r="A15" s="6">
        <v>19</v>
      </c>
      <c r="B15" s="47" t="s">
        <v>38</v>
      </c>
      <c r="C15" s="6">
        <v>3835.16</v>
      </c>
      <c r="D15" s="20">
        <v>80</v>
      </c>
      <c r="E15" s="6">
        <v>12</v>
      </c>
      <c r="F15" s="6">
        <f t="shared" si="7"/>
        <v>2000</v>
      </c>
      <c r="G15" s="6">
        <v>1500</v>
      </c>
      <c r="H15" s="6">
        <v>500</v>
      </c>
      <c r="I15" s="6">
        <f t="shared" si="8"/>
        <v>729</v>
      </c>
      <c r="J15" s="1">
        <f t="shared" si="9"/>
        <v>55000</v>
      </c>
      <c r="K15" s="1">
        <f t="shared" si="10"/>
        <v>4500</v>
      </c>
      <c r="L15" s="1">
        <f t="shared" si="20"/>
        <v>15000</v>
      </c>
      <c r="M15" s="2">
        <f t="shared" si="11"/>
        <v>1500</v>
      </c>
      <c r="N15" s="26">
        <f t="shared" si="12"/>
        <v>1500</v>
      </c>
      <c r="O15" s="27">
        <f t="shared" si="13"/>
        <v>13085.9</v>
      </c>
      <c r="P15" s="22">
        <f t="shared" si="14"/>
        <v>1140</v>
      </c>
      <c r="Q15" s="2">
        <v>900</v>
      </c>
      <c r="R15" s="2">
        <f t="shared" si="15"/>
        <v>729</v>
      </c>
      <c r="S15" s="28">
        <f t="shared" si="16"/>
        <v>9587.9</v>
      </c>
      <c r="T15" s="29"/>
      <c r="U15" s="28">
        <f t="shared" si="17"/>
        <v>92585.9</v>
      </c>
      <c r="V15" s="28">
        <f t="shared" si="18"/>
        <v>68490.820000000007</v>
      </c>
      <c r="W15" s="28">
        <f t="shared" si="19"/>
        <v>161076.72</v>
      </c>
    </row>
    <row r="16" spans="1:26" ht="15.75">
      <c r="A16" s="6">
        <v>14</v>
      </c>
      <c r="B16" s="47" t="s">
        <v>39</v>
      </c>
      <c r="C16" s="6">
        <v>3831.2</v>
      </c>
      <c r="D16" s="20">
        <v>80</v>
      </c>
      <c r="E16" s="6">
        <v>10</v>
      </c>
      <c r="F16" s="6">
        <f t="shared" si="7"/>
        <v>2000</v>
      </c>
      <c r="G16" s="6">
        <v>1500</v>
      </c>
      <c r="H16" s="6">
        <v>500</v>
      </c>
      <c r="I16" s="6">
        <f t="shared" si="8"/>
        <v>729</v>
      </c>
      <c r="J16" s="1">
        <f t="shared" si="9"/>
        <v>55000</v>
      </c>
      <c r="K16" s="1">
        <f t="shared" si="10"/>
        <v>4500</v>
      </c>
      <c r="L16" s="1">
        <f t="shared" si="20"/>
        <v>15000</v>
      </c>
      <c r="M16" s="2">
        <f t="shared" si="11"/>
        <v>1500</v>
      </c>
      <c r="N16" s="26">
        <f t="shared" si="12"/>
        <v>1500</v>
      </c>
      <c r="O16" s="27">
        <f t="shared" si="13"/>
        <v>12886</v>
      </c>
      <c r="P16" s="22">
        <f t="shared" si="14"/>
        <v>950</v>
      </c>
      <c r="Q16" s="2">
        <v>900</v>
      </c>
      <c r="R16" s="2">
        <f t="shared" si="15"/>
        <v>729</v>
      </c>
      <c r="S16" s="28">
        <f t="shared" si="16"/>
        <v>9578</v>
      </c>
      <c r="T16" s="29"/>
      <c r="U16" s="28">
        <f t="shared" si="17"/>
        <v>92386</v>
      </c>
      <c r="V16" s="28">
        <f t="shared" si="18"/>
        <v>68524.399999999994</v>
      </c>
      <c r="W16" s="28">
        <f t="shared" si="19"/>
        <v>160910.39999999999</v>
      </c>
    </row>
    <row r="17" spans="1:23" ht="15.75">
      <c r="A17" s="6">
        <v>16</v>
      </c>
      <c r="B17" s="47" t="s">
        <v>40</v>
      </c>
      <c r="C17" s="6">
        <v>3809.89</v>
      </c>
      <c r="D17" s="20">
        <v>72</v>
      </c>
      <c r="E17" s="6">
        <v>12</v>
      </c>
      <c r="F17" s="6">
        <f t="shared" si="7"/>
        <v>2000</v>
      </c>
      <c r="G17" s="6">
        <v>1500</v>
      </c>
      <c r="H17" s="6">
        <v>500</v>
      </c>
      <c r="I17" s="6">
        <f t="shared" si="8"/>
        <v>657</v>
      </c>
      <c r="J17" s="1">
        <f t="shared" si="9"/>
        <v>55000</v>
      </c>
      <c r="K17" s="1">
        <f t="shared" si="10"/>
        <v>4500</v>
      </c>
      <c r="L17" s="1">
        <f t="shared" si="20"/>
        <v>15000</v>
      </c>
      <c r="M17" s="2">
        <f t="shared" si="11"/>
        <v>1500</v>
      </c>
      <c r="N17" s="26">
        <f t="shared" si="12"/>
        <v>1500</v>
      </c>
      <c r="O17" s="27">
        <f t="shared" si="13"/>
        <v>12878.725</v>
      </c>
      <c r="P17" s="22">
        <f t="shared" si="14"/>
        <v>1140</v>
      </c>
      <c r="Q17" s="2">
        <v>900</v>
      </c>
      <c r="R17" s="2">
        <f t="shared" si="15"/>
        <v>657</v>
      </c>
      <c r="S17" s="28">
        <f t="shared" si="16"/>
        <v>9524.7250000000004</v>
      </c>
      <c r="T17" s="29"/>
      <c r="U17" s="28">
        <f t="shared" si="17"/>
        <v>92378.725000000006</v>
      </c>
      <c r="V17" s="28">
        <f t="shared" si="18"/>
        <v>67636.654999999999</v>
      </c>
      <c r="W17" s="28">
        <f t="shared" si="19"/>
        <v>160015.38</v>
      </c>
    </row>
    <row r="18" spans="1:23" ht="15.75">
      <c r="A18" s="6">
        <v>3</v>
      </c>
      <c r="B18" s="45" t="s">
        <v>41</v>
      </c>
      <c r="C18" s="6">
        <v>3684.41</v>
      </c>
      <c r="D18" s="20">
        <v>80</v>
      </c>
      <c r="E18" s="6">
        <v>10</v>
      </c>
      <c r="F18" s="6">
        <f t="shared" si="7"/>
        <v>2000</v>
      </c>
      <c r="G18" s="6">
        <v>1500</v>
      </c>
      <c r="H18" s="6">
        <v>500</v>
      </c>
      <c r="I18" s="6">
        <f t="shared" si="8"/>
        <v>729</v>
      </c>
      <c r="J18" s="1">
        <f t="shared" si="9"/>
        <v>55000</v>
      </c>
      <c r="K18" s="1">
        <f t="shared" si="10"/>
        <v>4500</v>
      </c>
      <c r="L18" s="1">
        <f t="shared" si="20"/>
        <v>15000</v>
      </c>
      <c r="M18" s="2">
        <f t="shared" si="11"/>
        <v>1500</v>
      </c>
      <c r="N18" s="26">
        <f t="shared" si="12"/>
        <v>1500</v>
      </c>
      <c r="O18" s="27">
        <f t="shared" si="13"/>
        <v>12519.025</v>
      </c>
      <c r="P18" s="22">
        <f t="shared" si="14"/>
        <v>950</v>
      </c>
      <c r="Q18" s="2">
        <v>900</v>
      </c>
      <c r="R18" s="2">
        <f t="shared" si="15"/>
        <v>729</v>
      </c>
      <c r="S18" s="28">
        <f t="shared" si="16"/>
        <v>9211.0249999999996</v>
      </c>
      <c r="T18" s="29"/>
      <c r="U18" s="28">
        <f t="shared" si="17"/>
        <v>92019.024999999994</v>
      </c>
      <c r="V18" s="28">
        <f t="shared" si="18"/>
        <v>62726.195000000007</v>
      </c>
      <c r="W18" s="28">
        <f t="shared" si="19"/>
        <v>154745.22</v>
      </c>
    </row>
    <row r="19" spans="1:23" ht="15.75">
      <c r="A19" s="6">
        <v>30</v>
      </c>
      <c r="B19" s="47" t="s">
        <v>42</v>
      </c>
      <c r="C19" s="36">
        <v>3126.48</v>
      </c>
      <c r="D19" s="20">
        <v>60</v>
      </c>
      <c r="E19" s="6">
        <v>10</v>
      </c>
      <c r="F19" s="6">
        <f t="shared" si="7"/>
        <v>2000</v>
      </c>
      <c r="G19" s="6">
        <v>1500</v>
      </c>
      <c r="H19" s="6">
        <v>500</v>
      </c>
      <c r="I19" s="6">
        <f t="shared" si="8"/>
        <v>549</v>
      </c>
      <c r="J19" s="1">
        <f t="shared" si="9"/>
        <v>55000</v>
      </c>
      <c r="K19" s="1">
        <f t="shared" si="10"/>
        <v>4500</v>
      </c>
      <c r="L19" s="1">
        <f t="shared" si="20"/>
        <v>15000</v>
      </c>
      <c r="M19" s="2">
        <f t="shared" si="11"/>
        <v>1500</v>
      </c>
      <c r="N19" s="26">
        <f t="shared" si="12"/>
        <v>1500</v>
      </c>
      <c r="O19" s="27">
        <f t="shared" si="13"/>
        <v>10764.2</v>
      </c>
      <c r="P19" s="22">
        <f t="shared" si="14"/>
        <v>950</v>
      </c>
      <c r="Q19" s="2">
        <v>900</v>
      </c>
      <c r="R19" s="2">
        <f t="shared" si="15"/>
        <v>549</v>
      </c>
      <c r="S19" s="28">
        <f t="shared" si="16"/>
        <v>7816.2</v>
      </c>
      <c r="T19" s="29"/>
      <c r="U19" s="28">
        <f t="shared" si="17"/>
        <v>90264.2</v>
      </c>
      <c r="V19" s="28">
        <f t="shared" si="18"/>
        <v>41047.960000000006</v>
      </c>
      <c r="W19" s="28">
        <f t="shared" si="19"/>
        <v>131312.16</v>
      </c>
    </row>
    <row r="20" spans="1:23" ht="15.75">
      <c r="A20" s="6">
        <v>15</v>
      </c>
      <c r="B20" s="47" t="s">
        <v>31</v>
      </c>
      <c r="C20" s="6">
        <v>2955.46</v>
      </c>
      <c r="D20" s="20">
        <v>52</v>
      </c>
      <c r="E20" s="6">
        <v>10</v>
      </c>
      <c r="F20" s="6">
        <f t="shared" si="7"/>
        <v>2000</v>
      </c>
      <c r="G20" s="6">
        <v>1500</v>
      </c>
      <c r="H20" s="6">
        <v>500</v>
      </c>
      <c r="I20" s="6">
        <f t="shared" si="8"/>
        <v>477</v>
      </c>
      <c r="J20" s="1">
        <f t="shared" si="9"/>
        <v>45000</v>
      </c>
      <c r="K20" s="1">
        <f t="shared" si="10"/>
        <v>3200</v>
      </c>
      <c r="L20" s="1">
        <f t="shared" si="20"/>
        <v>10000</v>
      </c>
      <c r="M20" s="2">
        <f t="shared" si="11"/>
        <v>1200</v>
      </c>
      <c r="N20" s="26">
        <f t="shared" si="12"/>
        <v>1000</v>
      </c>
      <c r="O20" s="27">
        <f t="shared" si="13"/>
        <v>10192.65</v>
      </c>
      <c r="P20" s="22">
        <f t="shared" si="14"/>
        <v>950</v>
      </c>
      <c r="Q20" s="2">
        <v>900</v>
      </c>
      <c r="R20" s="2">
        <f t="shared" si="15"/>
        <v>477</v>
      </c>
      <c r="S20" s="28">
        <f t="shared" si="16"/>
        <v>7388.65</v>
      </c>
      <c r="T20" s="29"/>
      <c r="U20" s="28">
        <f t="shared" si="17"/>
        <v>72592.649999999994</v>
      </c>
      <c r="V20" s="28">
        <f t="shared" si="18"/>
        <v>87002.19</v>
      </c>
      <c r="W20" s="28">
        <f t="shared" ref="W20:W31" si="21">54*C20</f>
        <v>159594.84</v>
      </c>
    </row>
    <row r="21" spans="1:23" ht="15.75">
      <c r="A21" s="6">
        <v>21</v>
      </c>
      <c r="B21" s="47" t="s">
        <v>43</v>
      </c>
      <c r="C21" s="6">
        <v>2911.84</v>
      </c>
      <c r="D21" s="20">
        <v>30</v>
      </c>
      <c r="E21" s="6">
        <v>10</v>
      </c>
      <c r="F21" s="6">
        <f t="shared" si="7"/>
        <v>2000</v>
      </c>
      <c r="G21" s="6">
        <v>1500</v>
      </c>
      <c r="H21" s="6">
        <v>500</v>
      </c>
      <c r="I21" s="6">
        <f t="shared" si="8"/>
        <v>279</v>
      </c>
      <c r="J21" s="1">
        <f t="shared" si="9"/>
        <v>45000</v>
      </c>
      <c r="K21" s="1">
        <f t="shared" si="10"/>
        <v>3200</v>
      </c>
      <c r="L21" s="1">
        <f t="shared" si="20"/>
        <v>10000</v>
      </c>
      <c r="M21" s="2">
        <f t="shared" si="11"/>
        <v>1200</v>
      </c>
      <c r="N21" s="26">
        <f t="shared" si="12"/>
        <v>1000</v>
      </c>
      <c r="O21" s="27">
        <f t="shared" si="13"/>
        <v>9687.6</v>
      </c>
      <c r="P21" s="22">
        <f t="shared" si="14"/>
        <v>950</v>
      </c>
      <c r="Q21" s="2">
        <v>900</v>
      </c>
      <c r="R21" s="2">
        <f t="shared" si="15"/>
        <v>279</v>
      </c>
      <c r="S21" s="28">
        <f t="shared" si="16"/>
        <v>7279.6</v>
      </c>
      <c r="T21" s="29"/>
      <c r="U21" s="28">
        <f t="shared" si="17"/>
        <v>72087.600000000006</v>
      </c>
      <c r="V21" s="28">
        <f t="shared" si="18"/>
        <v>85151.760000000009</v>
      </c>
      <c r="W21" s="28">
        <f t="shared" si="21"/>
        <v>157239.36000000002</v>
      </c>
    </row>
    <row r="22" spans="1:23" ht="15.75">
      <c r="A22" s="6">
        <v>24</v>
      </c>
      <c r="B22" s="48" t="s">
        <v>44</v>
      </c>
      <c r="C22" s="6">
        <v>2730.73</v>
      </c>
      <c r="D22" s="20">
        <v>60</v>
      </c>
      <c r="E22" s="6">
        <v>10</v>
      </c>
      <c r="F22" s="6">
        <f t="shared" si="7"/>
        <v>2000</v>
      </c>
      <c r="G22" s="6">
        <v>1500</v>
      </c>
      <c r="H22" s="6">
        <v>500</v>
      </c>
      <c r="I22" s="6">
        <f t="shared" si="8"/>
        <v>549</v>
      </c>
      <c r="J22" s="1">
        <f t="shared" si="9"/>
        <v>45000</v>
      </c>
      <c r="K22" s="1">
        <f t="shared" si="10"/>
        <v>3200</v>
      </c>
      <c r="L22" s="1">
        <f t="shared" si="20"/>
        <v>10000</v>
      </c>
      <c r="M22" s="2">
        <f t="shared" si="11"/>
        <v>1200</v>
      </c>
      <c r="N22" s="26">
        <f t="shared" si="12"/>
        <v>1000</v>
      </c>
      <c r="O22" s="27">
        <f t="shared" si="13"/>
        <v>9774.8250000000007</v>
      </c>
      <c r="P22" s="22">
        <f t="shared" si="14"/>
        <v>950</v>
      </c>
      <c r="Q22" s="2">
        <v>900</v>
      </c>
      <c r="R22" s="2">
        <f t="shared" si="15"/>
        <v>549</v>
      </c>
      <c r="S22" s="28">
        <f t="shared" si="16"/>
        <v>6826.8249999999998</v>
      </c>
      <c r="T22" s="29"/>
      <c r="U22" s="28">
        <f t="shared" si="17"/>
        <v>72174.824999999997</v>
      </c>
      <c r="V22" s="28">
        <f t="shared" si="18"/>
        <v>75284.595000000016</v>
      </c>
      <c r="W22" s="28">
        <f t="shared" si="21"/>
        <v>147459.42000000001</v>
      </c>
    </row>
    <row r="23" spans="1:23" ht="31.5">
      <c r="A23" s="6">
        <v>12</v>
      </c>
      <c r="B23" s="46" t="s">
        <v>45</v>
      </c>
      <c r="C23" s="6">
        <v>2647.89</v>
      </c>
      <c r="D23" s="20">
        <v>40</v>
      </c>
      <c r="E23" s="6">
        <v>10</v>
      </c>
      <c r="F23" s="6">
        <f t="shared" si="7"/>
        <v>2000</v>
      </c>
      <c r="G23" s="6">
        <v>1500</v>
      </c>
      <c r="H23" s="6">
        <v>500</v>
      </c>
      <c r="I23" s="6">
        <f t="shared" si="8"/>
        <v>369</v>
      </c>
      <c r="J23" s="1">
        <f t="shared" si="9"/>
        <v>45000</v>
      </c>
      <c r="K23" s="1">
        <f t="shared" si="10"/>
        <v>3200</v>
      </c>
      <c r="L23" s="1">
        <f t="shared" si="20"/>
        <v>10000</v>
      </c>
      <c r="M23" s="2">
        <f t="shared" si="11"/>
        <v>1200</v>
      </c>
      <c r="N23" s="26">
        <f t="shared" si="12"/>
        <v>1000</v>
      </c>
      <c r="O23" s="27">
        <f t="shared" si="13"/>
        <v>9207.7249999999985</v>
      </c>
      <c r="P23" s="22">
        <f t="shared" si="14"/>
        <v>950</v>
      </c>
      <c r="Q23" s="2">
        <v>900</v>
      </c>
      <c r="R23" s="2">
        <f t="shared" si="15"/>
        <v>369</v>
      </c>
      <c r="S23" s="28">
        <f t="shared" si="16"/>
        <v>6619.7249999999995</v>
      </c>
      <c r="T23" s="29"/>
      <c r="U23" s="28">
        <f t="shared" si="17"/>
        <v>71607.725000000006</v>
      </c>
      <c r="V23" s="28">
        <f t="shared" si="18"/>
        <v>71378.334999999992</v>
      </c>
      <c r="W23" s="28">
        <f t="shared" si="21"/>
        <v>142986.06</v>
      </c>
    </row>
    <row r="24" spans="1:23" ht="15.75">
      <c r="A24" s="6">
        <v>53</v>
      </c>
      <c r="B24" s="49" t="s">
        <v>46</v>
      </c>
      <c r="C24" s="6">
        <v>2391.7199999999998</v>
      </c>
      <c r="D24" s="20">
        <v>64</v>
      </c>
      <c r="E24" s="6">
        <v>10</v>
      </c>
      <c r="F24" s="6">
        <f t="shared" si="7"/>
        <v>2000</v>
      </c>
      <c r="G24" s="6">
        <v>1500</v>
      </c>
      <c r="H24" s="6">
        <v>500</v>
      </c>
      <c r="I24" s="6">
        <f t="shared" si="8"/>
        <v>585</v>
      </c>
      <c r="J24" s="1">
        <f t="shared" si="9"/>
        <v>45000</v>
      </c>
      <c r="K24" s="1">
        <f t="shared" si="10"/>
        <v>3200</v>
      </c>
      <c r="L24" s="1">
        <f t="shared" si="20"/>
        <v>10000</v>
      </c>
      <c r="M24" s="2">
        <f t="shared" si="11"/>
        <v>1200</v>
      </c>
      <c r="N24" s="26">
        <f t="shared" si="12"/>
        <v>1000</v>
      </c>
      <c r="O24" s="27">
        <f t="shared" si="13"/>
        <v>8999.2999999999993</v>
      </c>
      <c r="P24" s="22">
        <f t="shared" si="14"/>
        <v>950</v>
      </c>
      <c r="Q24" s="2">
        <v>900</v>
      </c>
      <c r="R24" s="2">
        <f t="shared" si="15"/>
        <v>585</v>
      </c>
      <c r="S24" s="28">
        <f t="shared" si="16"/>
        <v>5979.2999999999993</v>
      </c>
      <c r="T24" s="29"/>
      <c r="U24" s="28">
        <f t="shared" si="17"/>
        <v>71399.3</v>
      </c>
      <c r="V24" s="28">
        <f t="shared" si="18"/>
        <v>57753.579999999987</v>
      </c>
      <c r="W24" s="28">
        <f t="shared" si="21"/>
        <v>129152.87999999999</v>
      </c>
    </row>
    <row r="25" spans="1:23" ht="15.75">
      <c r="A25" s="6">
        <v>35</v>
      </c>
      <c r="B25" s="49" t="s">
        <v>47</v>
      </c>
      <c r="C25" s="36">
        <v>2256.79</v>
      </c>
      <c r="D25" s="20">
        <v>39</v>
      </c>
      <c r="E25" s="6">
        <v>10</v>
      </c>
      <c r="F25" s="6">
        <f t="shared" si="7"/>
        <v>2000</v>
      </c>
      <c r="G25" s="6">
        <v>1500</v>
      </c>
      <c r="H25" s="6">
        <v>500</v>
      </c>
      <c r="I25" s="6">
        <f t="shared" si="8"/>
        <v>360</v>
      </c>
      <c r="J25" s="1">
        <f t="shared" si="9"/>
        <v>45000</v>
      </c>
      <c r="K25" s="1">
        <f t="shared" si="10"/>
        <v>3200</v>
      </c>
      <c r="L25" s="1">
        <f t="shared" si="20"/>
        <v>10000</v>
      </c>
      <c r="M25" s="2">
        <f t="shared" si="11"/>
        <v>1200</v>
      </c>
      <c r="N25" s="26">
        <f t="shared" si="12"/>
        <v>1000</v>
      </c>
      <c r="O25" s="27">
        <f t="shared" si="13"/>
        <v>8211.9750000000004</v>
      </c>
      <c r="P25" s="22">
        <f t="shared" si="14"/>
        <v>950</v>
      </c>
      <c r="Q25" s="2">
        <v>900</v>
      </c>
      <c r="R25" s="2">
        <f t="shared" si="15"/>
        <v>360</v>
      </c>
      <c r="S25" s="28">
        <f t="shared" si="16"/>
        <v>5641.9750000000004</v>
      </c>
      <c r="T25" s="29"/>
      <c r="U25" s="28">
        <f t="shared" si="17"/>
        <v>70611.975000000006</v>
      </c>
      <c r="V25" s="28">
        <f t="shared" si="18"/>
        <v>51254.684999999998</v>
      </c>
      <c r="W25" s="28">
        <f t="shared" si="21"/>
        <v>121866.66</v>
      </c>
    </row>
    <row r="26" spans="1:23" ht="15.75">
      <c r="A26" s="6">
        <v>26</v>
      </c>
      <c r="B26" s="47" t="s">
        <v>48</v>
      </c>
      <c r="C26" s="35">
        <v>1892.32</v>
      </c>
      <c r="D26" s="20">
        <v>47</v>
      </c>
      <c r="E26" s="6">
        <v>8</v>
      </c>
      <c r="F26" s="6">
        <f t="shared" si="7"/>
        <v>2000</v>
      </c>
      <c r="G26" s="6">
        <v>1500</v>
      </c>
      <c r="H26" s="6">
        <v>500</v>
      </c>
      <c r="I26" s="6">
        <f t="shared" si="8"/>
        <v>432</v>
      </c>
      <c r="J26" s="1">
        <f t="shared" si="9"/>
        <v>45000</v>
      </c>
      <c r="K26" s="1">
        <f t="shared" si="10"/>
        <v>3200</v>
      </c>
      <c r="L26" s="1">
        <f t="shared" si="20"/>
        <v>10000</v>
      </c>
      <c r="M26" s="2">
        <f t="shared" si="11"/>
        <v>1200</v>
      </c>
      <c r="N26" s="26">
        <f t="shared" si="12"/>
        <v>1000</v>
      </c>
      <c r="O26" s="27">
        <f t="shared" si="13"/>
        <v>7254.8</v>
      </c>
      <c r="P26" s="22">
        <f t="shared" si="14"/>
        <v>760</v>
      </c>
      <c r="Q26" s="2">
        <v>900</v>
      </c>
      <c r="R26" s="2">
        <f t="shared" si="15"/>
        <v>432</v>
      </c>
      <c r="S26" s="28">
        <f t="shared" si="16"/>
        <v>4730.8</v>
      </c>
      <c r="T26" s="29"/>
      <c r="U26" s="28">
        <f t="shared" si="17"/>
        <v>69654.8</v>
      </c>
      <c r="V26" s="28">
        <f t="shared" si="18"/>
        <v>32530.479999999996</v>
      </c>
      <c r="W26" s="28">
        <f t="shared" si="21"/>
        <v>102185.28</v>
      </c>
    </row>
    <row r="27" spans="1:23" ht="15.75">
      <c r="A27" s="6">
        <v>32</v>
      </c>
      <c r="B27" s="49" t="s">
        <v>49</v>
      </c>
      <c r="C27" s="36">
        <v>1769.42</v>
      </c>
      <c r="D27" s="20">
        <v>40</v>
      </c>
      <c r="E27" s="6">
        <v>8</v>
      </c>
      <c r="F27" s="6">
        <f t="shared" si="7"/>
        <v>2000</v>
      </c>
      <c r="G27" s="6">
        <v>1500</v>
      </c>
      <c r="H27" s="6">
        <v>500</v>
      </c>
      <c r="I27" s="6">
        <f t="shared" si="8"/>
        <v>369</v>
      </c>
      <c r="J27" s="1">
        <f t="shared" si="9"/>
        <v>45000</v>
      </c>
      <c r="K27" s="1">
        <f t="shared" si="10"/>
        <v>3200</v>
      </c>
      <c r="L27" s="1">
        <f t="shared" si="20"/>
        <v>10000</v>
      </c>
      <c r="M27" s="2">
        <f t="shared" si="11"/>
        <v>1200</v>
      </c>
      <c r="N27" s="26">
        <f t="shared" si="12"/>
        <v>1000</v>
      </c>
      <c r="O27" s="27">
        <f t="shared" si="13"/>
        <v>6821.55</v>
      </c>
      <c r="P27" s="22">
        <f t="shared" si="14"/>
        <v>760</v>
      </c>
      <c r="Q27" s="2">
        <v>900</v>
      </c>
      <c r="R27" s="2">
        <f t="shared" si="15"/>
        <v>369</v>
      </c>
      <c r="S27" s="28">
        <f t="shared" si="16"/>
        <v>4423.55</v>
      </c>
      <c r="T27" s="29"/>
      <c r="U27" s="28">
        <f t="shared" si="17"/>
        <v>69221.55</v>
      </c>
      <c r="V27" s="28">
        <f t="shared" si="18"/>
        <v>26327.130000000005</v>
      </c>
      <c r="W27" s="28">
        <f t="shared" si="21"/>
        <v>95548.680000000008</v>
      </c>
    </row>
    <row r="28" spans="1:23" ht="15.75">
      <c r="A28" s="6">
        <v>4</v>
      </c>
      <c r="B28" s="45" t="s">
        <v>50</v>
      </c>
      <c r="C28" s="6">
        <v>1761.86</v>
      </c>
      <c r="D28" s="20">
        <v>39</v>
      </c>
      <c r="E28" s="6">
        <v>8</v>
      </c>
      <c r="F28" s="6">
        <f t="shared" si="7"/>
        <v>2000</v>
      </c>
      <c r="G28" s="6">
        <v>1500</v>
      </c>
      <c r="H28" s="6">
        <v>500</v>
      </c>
      <c r="I28" s="6">
        <f t="shared" si="8"/>
        <v>360</v>
      </c>
      <c r="J28" s="1">
        <f t="shared" si="9"/>
        <v>45000</v>
      </c>
      <c r="K28" s="1">
        <f t="shared" si="10"/>
        <v>3200</v>
      </c>
      <c r="L28" s="1">
        <f t="shared" si="20"/>
        <v>10000</v>
      </c>
      <c r="M28" s="2">
        <f t="shared" si="11"/>
        <v>1200</v>
      </c>
      <c r="N28" s="26">
        <f t="shared" si="12"/>
        <v>1000</v>
      </c>
      <c r="O28" s="27">
        <f t="shared" si="13"/>
        <v>6784.65</v>
      </c>
      <c r="P28" s="22">
        <f t="shared" si="14"/>
        <v>760</v>
      </c>
      <c r="Q28" s="2">
        <v>900</v>
      </c>
      <c r="R28" s="2">
        <f t="shared" si="15"/>
        <v>360</v>
      </c>
      <c r="S28" s="28">
        <f t="shared" si="16"/>
        <v>4404.6499999999996</v>
      </c>
      <c r="T28" s="29"/>
      <c r="U28" s="28">
        <f t="shared" si="17"/>
        <v>69184.649999999994</v>
      </c>
      <c r="V28" s="28">
        <f t="shared" si="18"/>
        <v>25955.789999999994</v>
      </c>
      <c r="W28" s="28">
        <f t="shared" si="21"/>
        <v>95140.439999999988</v>
      </c>
    </row>
    <row r="29" spans="1:23" ht="15.75">
      <c r="A29" s="6">
        <v>40</v>
      </c>
      <c r="B29" s="50" t="s">
        <v>51</v>
      </c>
      <c r="C29" s="36">
        <v>1753.92</v>
      </c>
      <c r="D29" s="20">
        <v>40</v>
      </c>
      <c r="E29" s="6">
        <v>10</v>
      </c>
      <c r="F29" s="6">
        <f t="shared" si="7"/>
        <v>2000</v>
      </c>
      <c r="G29" s="6">
        <v>1500</v>
      </c>
      <c r="H29" s="6">
        <v>500</v>
      </c>
      <c r="I29" s="6">
        <f t="shared" si="8"/>
        <v>369</v>
      </c>
      <c r="J29" s="1">
        <f t="shared" si="9"/>
        <v>45000</v>
      </c>
      <c r="K29" s="1">
        <f t="shared" si="10"/>
        <v>3200</v>
      </c>
      <c r="L29" s="1">
        <f t="shared" si="20"/>
        <v>10000</v>
      </c>
      <c r="M29" s="2">
        <f t="shared" si="11"/>
        <v>1200</v>
      </c>
      <c r="N29" s="26">
        <f t="shared" si="12"/>
        <v>1000</v>
      </c>
      <c r="O29" s="27">
        <f t="shared" si="13"/>
        <v>6972.8</v>
      </c>
      <c r="P29" s="22">
        <f t="shared" si="14"/>
        <v>950</v>
      </c>
      <c r="Q29" s="2">
        <v>900</v>
      </c>
      <c r="R29" s="2">
        <f t="shared" si="15"/>
        <v>369</v>
      </c>
      <c r="S29" s="28">
        <f t="shared" si="16"/>
        <v>4384.8</v>
      </c>
      <c r="T29" s="29"/>
      <c r="U29" s="28">
        <f t="shared" si="17"/>
        <v>69372.800000000003</v>
      </c>
      <c r="V29" s="28">
        <f t="shared" si="18"/>
        <v>25338.880000000005</v>
      </c>
      <c r="W29" s="28">
        <f t="shared" si="21"/>
        <v>94711.680000000008</v>
      </c>
    </row>
    <row r="30" spans="1:23" ht="15.75">
      <c r="A30" s="6">
        <v>46</v>
      </c>
      <c r="B30" s="49" t="s">
        <v>52</v>
      </c>
      <c r="C30" s="6">
        <v>1720.25</v>
      </c>
      <c r="D30" s="20">
        <v>30</v>
      </c>
      <c r="E30" s="6">
        <v>10</v>
      </c>
      <c r="F30" s="6">
        <f t="shared" si="7"/>
        <v>1950</v>
      </c>
      <c r="G30" s="6">
        <v>1500</v>
      </c>
      <c r="H30" s="6">
        <f>G30*0.3</f>
        <v>450</v>
      </c>
      <c r="I30" s="6">
        <f t="shared" si="8"/>
        <v>279</v>
      </c>
      <c r="J30" s="1">
        <f t="shared" si="9"/>
        <v>45000</v>
      </c>
      <c r="K30" s="1">
        <f t="shared" si="10"/>
        <v>3200</v>
      </c>
      <c r="L30" s="1">
        <f t="shared" si="20"/>
        <v>10000</v>
      </c>
      <c r="M30" s="2">
        <f t="shared" si="11"/>
        <v>1200</v>
      </c>
      <c r="N30" s="26">
        <f t="shared" si="12"/>
        <v>1000</v>
      </c>
      <c r="O30" s="27">
        <f t="shared" si="13"/>
        <v>6708.625</v>
      </c>
      <c r="P30" s="22">
        <f t="shared" si="14"/>
        <v>950</v>
      </c>
      <c r="Q30" s="2">
        <v>900</v>
      </c>
      <c r="R30" s="2">
        <f t="shared" si="15"/>
        <v>279</v>
      </c>
      <c r="S30" s="28">
        <f t="shared" si="16"/>
        <v>4300.625</v>
      </c>
      <c r="T30" s="29"/>
      <c r="U30" s="28">
        <f t="shared" si="17"/>
        <v>69058.625</v>
      </c>
      <c r="V30" s="28">
        <f t="shared" si="18"/>
        <v>23834.875</v>
      </c>
      <c r="W30" s="28">
        <f t="shared" si="21"/>
        <v>92893.5</v>
      </c>
    </row>
    <row r="31" spans="1:23" ht="15.75">
      <c r="A31" s="6">
        <v>29</v>
      </c>
      <c r="B31" s="47" t="s">
        <v>53</v>
      </c>
      <c r="C31" s="36">
        <v>1525.42</v>
      </c>
      <c r="D31" s="20">
        <v>32</v>
      </c>
      <c r="E31" s="6">
        <v>8</v>
      </c>
      <c r="F31" s="6">
        <f t="shared" si="7"/>
        <v>2000</v>
      </c>
      <c r="G31" s="6">
        <v>1500</v>
      </c>
      <c r="H31" s="6">
        <v>500</v>
      </c>
      <c r="I31" s="6">
        <f t="shared" si="8"/>
        <v>297</v>
      </c>
      <c r="J31" s="1">
        <f t="shared" si="9"/>
        <v>45000</v>
      </c>
      <c r="K31" s="1">
        <f t="shared" si="10"/>
        <v>3200</v>
      </c>
      <c r="L31" s="1">
        <f t="shared" si="20"/>
        <v>10000</v>
      </c>
      <c r="M31" s="2">
        <f t="shared" si="11"/>
        <v>1200</v>
      </c>
      <c r="N31" s="26">
        <f t="shared" si="12"/>
        <v>1000</v>
      </c>
      <c r="O31" s="27">
        <f t="shared" si="13"/>
        <v>6067.55</v>
      </c>
      <c r="P31" s="22">
        <f t="shared" si="14"/>
        <v>760</v>
      </c>
      <c r="Q31" s="2">
        <v>900</v>
      </c>
      <c r="R31" s="2">
        <f t="shared" si="15"/>
        <v>297</v>
      </c>
      <c r="S31" s="28">
        <f t="shared" si="16"/>
        <v>3813.55</v>
      </c>
      <c r="T31" s="29"/>
      <c r="U31" s="28">
        <f t="shared" si="17"/>
        <v>68467.55</v>
      </c>
      <c r="V31" s="28">
        <f t="shared" si="18"/>
        <v>13905.130000000005</v>
      </c>
      <c r="W31" s="28">
        <f t="shared" si="21"/>
        <v>82372.680000000008</v>
      </c>
    </row>
    <row r="32" spans="1:23" ht="15.75">
      <c r="A32" s="6">
        <v>44</v>
      </c>
      <c r="B32" s="50" t="s">
        <v>54</v>
      </c>
      <c r="C32" s="36">
        <v>1311.95</v>
      </c>
      <c r="D32" s="20">
        <v>32</v>
      </c>
      <c r="E32" s="6">
        <v>8</v>
      </c>
      <c r="F32" s="6">
        <f t="shared" si="7"/>
        <v>2000</v>
      </c>
      <c r="G32" s="6">
        <v>1500</v>
      </c>
      <c r="H32" s="6">
        <v>500</v>
      </c>
      <c r="I32" s="6">
        <f t="shared" si="8"/>
        <v>297</v>
      </c>
      <c r="J32" s="1">
        <f t="shared" si="9"/>
        <v>35000</v>
      </c>
      <c r="K32" s="1">
        <f t="shared" si="10"/>
        <v>2500</v>
      </c>
      <c r="L32" s="1">
        <f t="shared" si="20"/>
        <v>7000</v>
      </c>
      <c r="M32" s="2">
        <f t="shared" si="11"/>
        <v>800</v>
      </c>
      <c r="N32" s="26">
        <f t="shared" si="12"/>
        <v>600</v>
      </c>
      <c r="O32" s="27">
        <f t="shared" si="13"/>
        <v>5533.875</v>
      </c>
      <c r="P32" s="22">
        <f t="shared" si="14"/>
        <v>760</v>
      </c>
      <c r="Q32" s="2">
        <v>900</v>
      </c>
      <c r="R32" s="2">
        <f t="shared" si="15"/>
        <v>297</v>
      </c>
      <c r="S32" s="28">
        <f t="shared" si="16"/>
        <v>3279.875</v>
      </c>
      <c r="T32" s="29"/>
      <c r="U32" s="28">
        <f t="shared" si="17"/>
        <v>53433.875</v>
      </c>
      <c r="V32" s="28">
        <f t="shared" si="18"/>
        <v>63329.675000000003</v>
      </c>
      <c r="W32" s="28">
        <f t="shared" ref="W32:W48" si="22">89*C32</f>
        <v>116763.55</v>
      </c>
    </row>
    <row r="33" spans="1:23" ht="15.75">
      <c r="A33" s="6">
        <v>33</v>
      </c>
      <c r="B33" s="49" t="s">
        <v>55</v>
      </c>
      <c r="C33" s="36">
        <v>1246.96</v>
      </c>
      <c r="D33" s="20">
        <v>22</v>
      </c>
      <c r="E33" s="6">
        <v>8</v>
      </c>
      <c r="F33" s="6">
        <f t="shared" si="7"/>
        <v>2000</v>
      </c>
      <c r="G33" s="6">
        <v>1500</v>
      </c>
      <c r="H33" s="6">
        <v>500</v>
      </c>
      <c r="I33" s="6">
        <f t="shared" si="8"/>
        <v>207</v>
      </c>
      <c r="J33" s="1">
        <f t="shared" si="9"/>
        <v>35000</v>
      </c>
      <c r="K33" s="1">
        <f t="shared" si="10"/>
        <v>2500</v>
      </c>
      <c r="L33" s="1">
        <f t="shared" si="20"/>
        <v>7000</v>
      </c>
      <c r="M33" s="2">
        <f t="shared" si="11"/>
        <v>800</v>
      </c>
      <c r="N33" s="26">
        <f t="shared" si="12"/>
        <v>600</v>
      </c>
      <c r="O33" s="27">
        <f t="shared" si="13"/>
        <v>5191.3999999999996</v>
      </c>
      <c r="P33" s="22">
        <f t="shared" si="14"/>
        <v>760</v>
      </c>
      <c r="Q33" s="2">
        <v>900</v>
      </c>
      <c r="R33" s="2">
        <f t="shared" si="15"/>
        <v>207</v>
      </c>
      <c r="S33" s="28">
        <f t="shared" si="16"/>
        <v>3117.4</v>
      </c>
      <c r="T33" s="29"/>
      <c r="U33" s="28">
        <f t="shared" si="17"/>
        <v>53091.4</v>
      </c>
      <c r="V33" s="28">
        <f t="shared" si="18"/>
        <v>57888.04</v>
      </c>
      <c r="W33" s="28">
        <f t="shared" si="22"/>
        <v>110979.44</v>
      </c>
    </row>
    <row r="34" spans="1:23" ht="15.75">
      <c r="A34" s="6">
        <v>34</v>
      </c>
      <c r="B34" s="49" t="s">
        <v>56</v>
      </c>
      <c r="C34" s="6">
        <v>1232.5</v>
      </c>
      <c r="D34" s="20">
        <v>22</v>
      </c>
      <c r="E34" s="6">
        <v>8</v>
      </c>
      <c r="F34" s="6">
        <f t="shared" si="7"/>
        <v>2000</v>
      </c>
      <c r="G34" s="6">
        <v>1500</v>
      </c>
      <c r="H34" s="6">
        <v>500</v>
      </c>
      <c r="I34" s="6">
        <f t="shared" si="8"/>
        <v>207</v>
      </c>
      <c r="J34" s="1">
        <f t="shared" si="9"/>
        <v>35000</v>
      </c>
      <c r="K34" s="1">
        <f t="shared" si="10"/>
        <v>2500</v>
      </c>
      <c r="L34" s="1">
        <f t="shared" si="20"/>
        <v>7000</v>
      </c>
      <c r="M34" s="2">
        <f t="shared" si="11"/>
        <v>800</v>
      </c>
      <c r="N34" s="26">
        <f t="shared" si="12"/>
        <v>600</v>
      </c>
      <c r="O34" s="27">
        <f t="shared" si="13"/>
        <v>5155.25</v>
      </c>
      <c r="P34" s="22">
        <f t="shared" si="14"/>
        <v>760</v>
      </c>
      <c r="Q34" s="2">
        <v>900</v>
      </c>
      <c r="R34" s="2">
        <f t="shared" si="15"/>
        <v>207</v>
      </c>
      <c r="S34" s="28">
        <f t="shared" si="16"/>
        <v>3081.25</v>
      </c>
      <c r="T34" s="29"/>
      <c r="U34" s="28">
        <f t="shared" si="17"/>
        <v>53055.25</v>
      </c>
      <c r="V34" s="28">
        <f t="shared" si="18"/>
        <v>56637.25</v>
      </c>
      <c r="W34" s="28">
        <f t="shared" si="22"/>
        <v>109692.5</v>
      </c>
    </row>
    <row r="35" spans="1:23" ht="15.75">
      <c r="A35" s="6">
        <v>8</v>
      </c>
      <c r="B35" s="45" t="s">
        <v>57</v>
      </c>
      <c r="C35" s="6">
        <v>1218.83</v>
      </c>
      <c r="D35" s="20">
        <v>33</v>
      </c>
      <c r="E35" s="6">
        <v>8</v>
      </c>
      <c r="F35" s="6">
        <f t="shared" si="7"/>
        <v>2000</v>
      </c>
      <c r="G35" s="6">
        <v>1500</v>
      </c>
      <c r="H35" s="6">
        <v>500</v>
      </c>
      <c r="I35" s="6">
        <f t="shared" si="8"/>
        <v>306</v>
      </c>
      <c r="J35" s="1">
        <f t="shared" si="9"/>
        <v>35000</v>
      </c>
      <c r="K35" s="1">
        <f t="shared" si="10"/>
        <v>2500</v>
      </c>
      <c r="L35" s="1">
        <f t="shared" si="20"/>
        <v>7000</v>
      </c>
      <c r="M35" s="2">
        <f t="shared" si="11"/>
        <v>800</v>
      </c>
      <c r="N35" s="26">
        <f t="shared" si="12"/>
        <v>600</v>
      </c>
      <c r="O35" s="27">
        <f t="shared" si="13"/>
        <v>5319.0749999999998</v>
      </c>
      <c r="P35" s="22">
        <f t="shared" si="14"/>
        <v>760</v>
      </c>
      <c r="Q35" s="2">
        <v>900</v>
      </c>
      <c r="R35" s="2">
        <f t="shared" si="15"/>
        <v>306</v>
      </c>
      <c r="S35" s="28">
        <f t="shared" si="16"/>
        <v>3047.0749999999998</v>
      </c>
      <c r="T35" s="29"/>
      <c r="U35" s="28">
        <f t="shared" si="17"/>
        <v>53219.074999999997</v>
      </c>
      <c r="V35" s="52">
        <f t="shared" si="18"/>
        <v>55256.794999999998</v>
      </c>
      <c r="W35" s="28">
        <f t="shared" si="22"/>
        <v>108475.87</v>
      </c>
    </row>
    <row r="36" spans="1:23" ht="15.75">
      <c r="A36" s="6">
        <v>37</v>
      </c>
      <c r="B36" s="50" t="s">
        <v>28</v>
      </c>
      <c r="C36" s="6">
        <v>1218.17</v>
      </c>
      <c r="D36" s="20">
        <v>33</v>
      </c>
      <c r="E36" s="6">
        <v>8</v>
      </c>
      <c r="F36" s="6">
        <f t="shared" si="7"/>
        <v>2000</v>
      </c>
      <c r="G36" s="6">
        <v>1500</v>
      </c>
      <c r="H36" s="6">
        <v>500</v>
      </c>
      <c r="I36" s="6">
        <f t="shared" si="8"/>
        <v>306</v>
      </c>
      <c r="J36" s="1">
        <f t="shared" si="9"/>
        <v>35000</v>
      </c>
      <c r="K36" s="1">
        <f t="shared" si="10"/>
        <v>2500</v>
      </c>
      <c r="L36" s="1">
        <f t="shared" si="20"/>
        <v>7000</v>
      </c>
      <c r="M36" s="2">
        <f t="shared" si="11"/>
        <v>800</v>
      </c>
      <c r="N36" s="26">
        <f t="shared" si="12"/>
        <v>600</v>
      </c>
      <c r="O36" s="27">
        <f t="shared" si="13"/>
        <v>5317.4250000000002</v>
      </c>
      <c r="P36" s="22">
        <f t="shared" si="14"/>
        <v>760</v>
      </c>
      <c r="Q36" s="2">
        <v>900</v>
      </c>
      <c r="R36" s="2">
        <f t="shared" si="15"/>
        <v>306</v>
      </c>
      <c r="S36" s="28">
        <f t="shared" si="16"/>
        <v>3045.4250000000002</v>
      </c>
      <c r="T36" s="29"/>
      <c r="U36" s="28">
        <f t="shared" si="17"/>
        <v>53217.425000000003</v>
      </c>
      <c r="V36" s="52">
        <f t="shared" si="18"/>
        <v>55199.705000000002</v>
      </c>
      <c r="W36" s="28">
        <f t="shared" si="22"/>
        <v>108417.13</v>
      </c>
    </row>
    <row r="37" spans="1:23" ht="15.75">
      <c r="A37" s="6">
        <v>27</v>
      </c>
      <c r="B37" s="47" t="s">
        <v>58</v>
      </c>
      <c r="C37" s="36">
        <v>1214.8399999999999</v>
      </c>
      <c r="D37" s="20">
        <v>33</v>
      </c>
      <c r="E37" s="6">
        <v>8</v>
      </c>
      <c r="F37" s="6">
        <f t="shared" si="7"/>
        <v>2000</v>
      </c>
      <c r="G37" s="6">
        <v>1500</v>
      </c>
      <c r="H37" s="6">
        <v>500</v>
      </c>
      <c r="I37" s="6">
        <f t="shared" si="8"/>
        <v>306</v>
      </c>
      <c r="J37" s="1">
        <f t="shared" si="9"/>
        <v>35000</v>
      </c>
      <c r="K37" s="1">
        <f t="shared" si="10"/>
        <v>2500</v>
      </c>
      <c r="L37" s="1">
        <f t="shared" si="20"/>
        <v>7000</v>
      </c>
      <c r="M37" s="2">
        <f t="shared" si="11"/>
        <v>800</v>
      </c>
      <c r="N37" s="26">
        <f t="shared" si="12"/>
        <v>600</v>
      </c>
      <c r="O37" s="27">
        <f t="shared" si="13"/>
        <v>5309.1</v>
      </c>
      <c r="P37" s="22">
        <f t="shared" si="14"/>
        <v>760</v>
      </c>
      <c r="Q37" s="2">
        <v>900</v>
      </c>
      <c r="R37" s="2">
        <f t="shared" si="15"/>
        <v>306</v>
      </c>
      <c r="S37" s="28">
        <f t="shared" si="16"/>
        <v>3037.1</v>
      </c>
      <c r="T37" s="29"/>
      <c r="U37" s="28">
        <f t="shared" si="17"/>
        <v>53209.1</v>
      </c>
      <c r="V37" s="52">
        <f t="shared" si="18"/>
        <v>54911.659999999996</v>
      </c>
      <c r="W37" s="28">
        <f t="shared" si="22"/>
        <v>108120.76</v>
      </c>
    </row>
    <row r="38" spans="1:23" ht="15.75">
      <c r="A38" s="6">
        <v>51</v>
      </c>
      <c r="B38" s="49" t="s">
        <v>59</v>
      </c>
      <c r="C38" s="6">
        <v>1207.49</v>
      </c>
      <c r="D38" s="20">
        <v>32</v>
      </c>
      <c r="E38" s="6">
        <v>8</v>
      </c>
      <c r="F38" s="6">
        <f t="shared" si="7"/>
        <v>1950</v>
      </c>
      <c r="G38" s="6">
        <v>1500</v>
      </c>
      <c r="H38" s="6">
        <f>G38*0.3</f>
        <v>450</v>
      </c>
      <c r="I38" s="6">
        <f t="shared" si="8"/>
        <v>297</v>
      </c>
      <c r="J38" s="1">
        <f t="shared" si="9"/>
        <v>35000</v>
      </c>
      <c r="K38" s="1">
        <f t="shared" si="10"/>
        <v>2500</v>
      </c>
      <c r="L38" s="1">
        <f t="shared" si="20"/>
        <v>7000</v>
      </c>
      <c r="M38" s="2">
        <f t="shared" si="11"/>
        <v>800</v>
      </c>
      <c r="N38" s="26">
        <f t="shared" si="12"/>
        <v>600</v>
      </c>
      <c r="O38" s="27">
        <f t="shared" si="13"/>
        <v>5272.7250000000004</v>
      </c>
      <c r="P38" s="22">
        <f t="shared" si="14"/>
        <v>760</v>
      </c>
      <c r="Q38" s="2">
        <v>900</v>
      </c>
      <c r="R38" s="2">
        <f t="shared" si="15"/>
        <v>297</v>
      </c>
      <c r="S38" s="28">
        <f t="shared" si="16"/>
        <v>3018.7249999999999</v>
      </c>
      <c r="T38" s="29"/>
      <c r="U38" s="28">
        <f t="shared" si="17"/>
        <v>53122.724999999999</v>
      </c>
      <c r="V38" s="52">
        <f t="shared" si="18"/>
        <v>54343.885000000002</v>
      </c>
      <c r="W38" s="28">
        <f t="shared" si="22"/>
        <v>107466.61</v>
      </c>
    </row>
    <row r="39" spans="1:23" ht="15.75">
      <c r="A39" s="6">
        <v>31</v>
      </c>
      <c r="B39" s="47" t="s">
        <v>60</v>
      </c>
      <c r="C39" s="36">
        <v>1204.51</v>
      </c>
      <c r="D39" s="20">
        <v>33</v>
      </c>
      <c r="E39" s="6">
        <v>8</v>
      </c>
      <c r="F39" s="6">
        <f t="shared" si="7"/>
        <v>2000</v>
      </c>
      <c r="G39" s="6">
        <v>1500</v>
      </c>
      <c r="H39" s="6">
        <v>500</v>
      </c>
      <c r="I39" s="6">
        <f t="shared" si="8"/>
        <v>306</v>
      </c>
      <c r="J39" s="1">
        <f t="shared" si="9"/>
        <v>35000</v>
      </c>
      <c r="K39" s="1">
        <f t="shared" si="10"/>
        <v>2500</v>
      </c>
      <c r="L39" s="1">
        <f t="shared" si="20"/>
        <v>7000</v>
      </c>
      <c r="M39" s="2">
        <f t="shared" si="11"/>
        <v>800</v>
      </c>
      <c r="N39" s="26">
        <f t="shared" si="12"/>
        <v>600</v>
      </c>
      <c r="O39" s="27">
        <f t="shared" si="13"/>
        <v>5283.2749999999996</v>
      </c>
      <c r="P39" s="22">
        <f t="shared" si="14"/>
        <v>760</v>
      </c>
      <c r="Q39" s="2">
        <v>900</v>
      </c>
      <c r="R39" s="2">
        <f t="shared" si="15"/>
        <v>306</v>
      </c>
      <c r="S39" s="28">
        <f t="shared" si="16"/>
        <v>3011.2750000000001</v>
      </c>
      <c r="T39" s="29"/>
      <c r="U39" s="28">
        <f t="shared" si="17"/>
        <v>53183.275000000001</v>
      </c>
      <c r="V39" s="52">
        <f t="shared" si="18"/>
        <v>54018.114999999998</v>
      </c>
      <c r="W39" s="28">
        <f t="shared" si="22"/>
        <v>107201.39</v>
      </c>
    </row>
    <row r="40" spans="1:23" ht="15.75">
      <c r="A40" s="6">
        <v>52</v>
      </c>
      <c r="B40" s="49" t="s">
        <v>61</v>
      </c>
      <c r="C40" s="6">
        <v>1204.43</v>
      </c>
      <c r="D40" s="20">
        <v>33</v>
      </c>
      <c r="E40" s="6">
        <v>8</v>
      </c>
      <c r="F40" s="6">
        <f t="shared" si="7"/>
        <v>1950</v>
      </c>
      <c r="G40" s="6">
        <v>1500</v>
      </c>
      <c r="H40" s="6">
        <f>G40*0.3</f>
        <v>450</v>
      </c>
      <c r="I40" s="6">
        <f t="shared" si="8"/>
        <v>306</v>
      </c>
      <c r="J40" s="1">
        <f t="shared" si="9"/>
        <v>35000</v>
      </c>
      <c r="K40" s="1">
        <f t="shared" si="10"/>
        <v>2500</v>
      </c>
      <c r="L40" s="1">
        <f t="shared" si="20"/>
        <v>7000</v>
      </c>
      <c r="M40" s="2">
        <f t="shared" si="11"/>
        <v>800</v>
      </c>
      <c r="N40" s="26">
        <f t="shared" si="12"/>
        <v>600</v>
      </c>
      <c r="O40" s="27">
        <f t="shared" si="13"/>
        <v>5283.0750000000007</v>
      </c>
      <c r="P40" s="22">
        <f t="shared" si="14"/>
        <v>760</v>
      </c>
      <c r="Q40" s="2">
        <v>900</v>
      </c>
      <c r="R40" s="2">
        <f t="shared" si="15"/>
        <v>306</v>
      </c>
      <c r="S40" s="28">
        <f t="shared" si="16"/>
        <v>3011.0750000000003</v>
      </c>
      <c r="T40" s="29"/>
      <c r="U40" s="28">
        <f t="shared" si="17"/>
        <v>53133.074999999997</v>
      </c>
      <c r="V40" s="52">
        <f t="shared" si="18"/>
        <v>54061.195000000007</v>
      </c>
      <c r="W40" s="28">
        <f t="shared" si="22"/>
        <v>107194.27</v>
      </c>
    </row>
    <row r="41" spans="1:23" ht="15.75">
      <c r="A41" s="6">
        <v>38</v>
      </c>
      <c r="B41" s="50" t="s">
        <v>62</v>
      </c>
      <c r="C41" s="36">
        <v>1204.18</v>
      </c>
      <c r="D41" s="20">
        <v>32</v>
      </c>
      <c r="E41" s="6">
        <v>8</v>
      </c>
      <c r="F41" s="6">
        <f t="shared" ref="F41:F61" si="23">G41+H41</f>
        <v>2000</v>
      </c>
      <c r="G41" s="6">
        <v>1500</v>
      </c>
      <c r="H41" s="6">
        <v>500</v>
      </c>
      <c r="I41" s="6">
        <f t="shared" ref="I41:I61" si="24">D41*9+9</f>
        <v>297</v>
      </c>
      <c r="J41" s="1">
        <f t="shared" si="9"/>
        <v>35000</v>
      </c>
      <c r="K41" s="1">
        <f t="shared" ref="K41:K59" si="25">IF(C41&gt;2999,4500,IF(C41&lt;1500,2500,3200))</f>
        <v>2500</v>
      </c>
      <c r="L41" s="1">
        <f t="shared" si="20"/>
        <v>7000</v>
      </c>
      <c r="M41" s="2">
        <f t="shared" ref="M41:M61" si="26">IF(C41&gt;2999,1500,IF(C41&lt;1500,800,1200))</f>
        <v>800</v>
      </c>
      <c r="N41" s="26">
        <f t="shared" ref="N41:N61" si="27">IF(C41&gt;2999,1500,IF(C41&lt;1500,600,1000))</f>
        <v>600</v>
      </c>
      <c r="O41" s="27">
        <f t="shared" ref="O41:O61" si="28">SUM(S41,R41,Q41,P41,I41)</f>
        <v>5264.4500000000007</v>
      </c>
      <c r="P41" s="22">
        <f t="shared" ref="P41:P61" si="29">E41*95</f>
        <v>760</v>
      </c>
      <c r="Q41" s="2">
        <v>900</v>
      </c>
      <c r="R41" s="2">
        <f t="shared" ref="R41:R61" si="30">D41*9+9</f>
        <v>297</v>
      </c>
      <c r="S41" s="28">
        <f t="shared" ref="S41:S61" si="31">C41*2.5</f>
        <v>3010.4500000000003</v>
      </c>
      <c r="T41" s="29"/>
      <c r="U41" s="28">
        <f t="shared" ref="U41:U61" si="32">SUM(O41,N41,M41,L41,K41,J41,F41)</f>
        <v>53164.45</v>
      </c>
      <c r="V41" s="52">
        <f t="shared" ref="V41:V61" si="33">W41-U41</f>
        <v>54007.570000000007</v>
      </c>
      <c r="W41" s="28">
        <f t="shared" si="22"/>
        <v>107172.02</v>
      </c>
    </row>
    <row r="42" spans="1:23" ht="15.75">
      <c r="A42" s="6">
        <v>50</v>
      </c>
      <c r="B42" s="49" t="s">
        <v>63</v>
      </c>
      <c r="C42" s="6">
        <v>1180.72</v>
      </c>
      <c r="D42" s="20">
        <v>33</v>
      </c>
      <c r="E42" s="6">
        <v>8</v>
      </c>
      <c r="F42" s="6">
        <f t="shared" si="23"/>
        <v>1950</v>
      </c>
      <c r="G42" s="6">
        <v>1500</v>
      </c>
      <c r="H42" s="6">
        <f>G42*0.3</f>
        <v>450</v>
      </c>
      <c r="I42" s="6">
        <f t="shared" si="24"/>
        <v>306</v>
      </c>
      <c r="J42" s="1">
        <f t="shared" si="9"/>
        <v>35000</v>
      </c>
      <c r="K42" s="1">
        <f t="shared" si="25"/>
        <v>2500</v>
      </c>
      <c r="L42" s="1">
        <f t="shared" si="20"/>
        <v>7000</v>
      </c>
      <c r="M42" s="2">
        <f t="shared" si="26"/>
        <v>800</v>
      </c>
      <c r="N42" s="26">
        <f t="shared" si="27"/>
        <v>600</v>
      </c>
      <c r="O42" s="27">
        <f t="shared" si="28"/>
        <v>5223.8</v>
      </c>
      <c r="P42" s="22">
        <f t="shared" si="29"/>
        <v>760</v>
      </c>
      <c r="Q42" s="2">
        <v>900</v>
      </c>
      <c r="R42" s="2">
        <f t="shared" si="30"/>
        <v>306</v>
      </c>
      <c r="S42" s="28">
        <f t="shared" si="31"/>
        <v>2951.8</v>
      </c>
      <c r="T42" s="29"/>
      <c r="U42" s="28">
        <f t="shared" si="32"/>
        <v>53073.8</v>
      </c>
      <c r="V42" s="52">
        <f t="shared" si="33"/>
        <v>52010.28</v>
      </c>
      <c r="W42" s="28">
        <f t="shared" si="22"/>
        <v>105084.08</v>
      </c>
    </row>
    <row r="43" spans="1:23" ht="15.75">
      <c r="A43" s="6">
        <v>22</v>
      </c>
      <c r="B43" s="47" t="s">
        <v>64</v>
      </c>
      <c r="C43" s="6">
        <v>1180.52</v>
      </c>
      <c r="D43" s="20">
        <v>33</v>
      </c>
      <c r="E43" s="6">
        <v>8</v>
      </c>
      <c r="F43" s="6">
        <f t="shared" si="23"/>
        <v>2000</v>
      </c>
      <c r="G43" s="6">
        <v>1500</v>
      </c>
      <c r="H43" s="6">
        <v>500</v>
      </c>
      <c r="I43" s="6">
        <f t="shared" si="24"/>
        <v>306</v>
      </c>
      <c r="J43" s="1">
        <f t="shared" si="9"/>
        <v>35000</v>
      </c>
      <c r="K43" s="1">
        <f t="shared" si="25"/>
        <v>2500</v>
      </c>
      <c r="L43" s="1">
        <f t="shared" si="20"/>
        <v>7000</v>
      </c>
      <c r="M43" s="2">
        <f t="shared" si="26"/>
        <v>800</v>
      </c>
      <c r="N43" s="26">
        <f t="shared" si="27"/>
        <v>600</v>
      </c>
      <c r="O43" s="27">
        <f t="shared" si="28"/>
        <v>5223.3</v>
      </c>
      <c r="P43" s="22">
        <f t="shared" si="29"/>
        <v>760</v>
      </c>
      <c r="Q43" s="2">
        <v>900</v>
      </c>
      <c r="R43" s="2">
        <f t="shared" si="30"/>
        <v>306</v>
      </c>
      <c r="S43" s="28">
        <f t="shared" si="31"/>
        <v>2951.3</v>
      </c>
      <c r="T43" s="29"/>
      <c r="U43" s="28">
        <f t="shared" si="32"/>
        <v>53123.3</v>
      </c>
      <c r="V43" s="52">
        <f t="shared" si="33"/>
        <v>51942.979999999996</v>
      </c>
      <c r="W43" s="28">
        <f t="shared" si="22"/>
        <v>105066.28</v>
      </c>
    </row>
    <row r="44" spans="1:23" ht="15.75">
      <c r="A44" s="6">
        <v>2</v>
      </c>
      <c r="B44" s="45" t="s">
        <v>65</v>
      </c>
      <c r="C44" s="6">
        <v>1176.9100000000001</v>
      </c>
      <c r="D44" s="20">
        <v>22</v>
      </c>
      <c r="E44" s="6">
        <v>8</v>
      </c>
      <c r="F44" s="6">
        <f t="shared" si="23"/>
        <v>2000</v>
      </c>
      <c r="G44" s="6">
        <v>1500</v>
      </c>
      <c r="H44" s="6">
        <v>500</v>
      </c>
      <c r="I44" s="6">
        <f t="shared" si="24"/>
        <v>207</v>
      </c>
      <c r="J44" s="1">
        <f t="shared" si="9"/>
        <v>35000</v>
      </c>
      <c r="K44" s="1">
        <f t="shared" si="25"/>
        <v>2500</v>
      </c>
      <c r="L44" s="1">
        <f t="shared" si="20"/>
        <v>7000</v>
      </c>
      <c r="M44" s="2">
        <f t="shared" si="26"/>
        <v>800</v>
      </c>
      <c r="N44" s="26">
        <f t="shared" si="27"/>
        <v>600</v>
      </c>
      <c r="O44" s="27">
        <f t="shared" si="28"/>
        <v>5016.2749999999996</v>
      </c>
      <c r="P44" s="22">
        <f t="shared" si="29"/>
        <v>760</v>
      </c>
      <c r="Q44" s="2">
        <v>900</v>
      </c>
      <c r="R44" s="2">
        <f t="shared" si="30"/>
        <v>207</v>
      </c>
      <c r="S44" s="28">
        <f t="shared" si="31"/>
        <v>2942.2750000000001</v>
      </c>
      <c r="T44" s="29"/>
      <c r="U44" s="28">
        <f t="shared" si="32"/>
        <v>52916.275000000001</v>
      </c>
      <c r="V44" s="52">
        <f t="shared" si="33"/>
        <v>51828.715000000004</v>
      </c>
      <c r="W44" s="28">
        <f t="shared" si="22"/>
        <v>104744.99</v>
      </c>
    </row>
    <row r="45" spans="1:23" ht="15.75">
      <c r="A45" s="6">
        <v>39</v>
      </c>
      <c r="B45" s="50" t="s">
        <v>66</v>
      </c>
      <c r="C45" s="36">
        <v>1068.69</v>
      </c>
      <c r="D45" s="20">
        <v>24</v>
      </c>
      <c r="E45" s="6">
        <v>8</v>
      </c>
      <c r="F45" s="6">
        <f t="shared" si="23"/>
        <v>2000</v>
      </c>
      <c r="G45" s="6">
        <v>1500</v>
      </c>
      <c r="H45" s="6">
        <v>500</v>
      </c>
      <c r="I45" s="6">
        <f t="shared" si="24"/>
        <v>225</v>
      </c>
      <c r="J45" s="1">
        <f t="shared" si="9"/>
        <v>35000</v>
      </c>
      <c r="K45" s="1">
        <f t="shared" si="25"/>
        <v>2500</v>
      </c>
      <c r="L45" s="1">
        <f t="shared" si="20"/>
        <v>7000</v>
      </c>
      <c r="M45" s="2">
        <f t="shared" si="26"/>
        <v>800</v>
      </c>
      <c r="N45" s="26">
        <f t="shared" si="27"/>
        <v>600</v>
      </c>
      <c r="O45" s="27">
        <f t="shared" si="28"/>
        <v>4781.7250000000004</v>
      </c>
      <c r="P45" s="22">
        <f t="shared" si="29"/>
        <v>760</v>
      </c>
      <c r="Q45" s="2">
        <v>900</v>
      </c>
      <c r="R45" s="2">
        <f t="shared" si="30"/>
        <v>225</v>
      </c>
      <c r="S45" s="28">
        <f t="shared" si="31"/>
        <v>2671.7250000000004</v>
      </c>
      <c r="T45" s="29"/>
      <c r="U45" s="28">
        <f t="shared" si="32"/>
        <v>52681.724999999999</v>
      </c>
      <c r="V45" s="52">
        <f t="shared" si="33"/>
        <v>42431.685000000005</v>
      </c>
      <c r="W45" s="28">
        <f t="shared" si="22"/>
        <v>95113.41</v>
      </c>
    </row>
    <row r="46" spans="1:23" ht="15.75">
      <c r="A46" s="6">
        <v>18</v>
      </c>
      <c r="B46" s="47" t="s">
        <v>67</v>
      </c>
      <c r="C46" s="6">
        <v>1059.1199999999999</v>
      </c>
      <c r="D46" s="20">
        <v>12</v>
      </c>
      <c r="E46" s="6">
        <v>8</v>
      </c>
      <c r="F46" s="6">
        <f t="shared" si="23"/>
        <v>2000</v>
      </c>
      <c r="G46" s="6">
        <v>1500</v>
      </c>
      <c r="H46" s="6">
        <v>500</v>
      </c>
      <c r="I46" s="6">
        <f t="shared" si="24"/>
        <v>117</v>
      </c>
      <c r="J46" s="1">
        <f t="shared" si="9"/>
        <v>35000</v>
      </c>
      <c r="K46" s="1">
        <f t="shared" si="25"/>
        <v>2500</v>
      </c>
      <c r="L46" s="1">
        <f t="shared" si="20"/>
        <v>7000</v>
      </c>
      <c r="M46" s="2">
        <f t="shared" si="26"/>
        <v>800</v>
      </c>
      <c r="N46" s="26">
        <f t="shared" si="27"/>
        <v>600</v>
      </c>
      <c r="O46" s="27">
        <f t="shared" si="28"/>
        <v>4541.7999999999993</v>
      </c>
      <c r="P46" s="22">
        <f t="shared" si="29"/>
        <v>760</v>
      </c>
      <c r="Q46" s="2">
        <v>900</v>
      </c>
      <c r="R46" s="2">
        <f t="shared" si="30"/>
        <v>117</v>
      </c>
      <c r="S46" s="28">
        <f t="shared" si="31"/>
        <v>2647.7999999999997</v>
      </c>
      <c r="T46" s="29"/>
      <c r="U46" s="28">
        <f t="shared" si="32"/>
        <v>52441.8</v>
      </c>
      <c r="V46" s="52">
        <f t="shared" si="33"/>
        <v>41819.87999999999</v>
      </c>
      <c r="W46" s="28">
        <f t="shared" si="22"/>
        <v>94261.68</v>
      </c>
    </row>
    <row r="47" spans="1:23" ht="15.75">
      <c r="A47" s="6">
        <v>17</v>
      </c>
      <c r="B47" s="47" t="s">
        <v>68</v>
      </c>
      <c r="C47" s="6">
        <v>1052.68</v>
      </c>
      <c r="D47" s="20">
        <v>13</v>
      </c>
      <c r="E47" s="6">
        <v>8</v>
      </c>
      <c r="F47" s="6">
        <f t="shared" si="23"/>
        <v>2000</v>
      </c>
      <c r="G47" s="6">
        <v>1500</v>
      </c>
      <c r="H47" s="6">
        <v>500</v>
      </c>
      <c r="I47" s="6">
        <f t="shared" si="24"/>
        <v>126</v>
      </c>
      <c r="J47" s="1">
        <f t="shared" si="9"/>
        <v>35000</v>
      </c>
      <c r="K47" s="1">
        <f t="shared" si="25"/>
        <v>2500</v>
      </c>
      <c r="L47" s="1">
        <f t="shared" si="20"/>
        <v>7000</v>
      </c>
      <c r="M47" s="2">
        <f t="shared" si="26"/>
        <v>800</v>
      </c>
      <c r="N47" s="26">
        <f t="shared" si="27"/>
        <v>600</v>
      </c>
      <c r="O47" s="27">
        <f t="shared" si="28"/>
        <v>4543.7000000000007</v>
      </c>
      <c r="P47" s="22">
        <f t="shared" si="29"/>
        <v>760</v>
      </c>
      <c r="Q47" s="2">
        <v>900</v>
      </c>
      <c r="R47" s="2">
        <f t="shared" si="30"/>
        <v>126</v>
      </c>
      <c r="S47" s="28">
        <f t="shared" si="31"/>
        <v>2631.7000000000003</v>
      </c>
      <c r="T47" s="29"/>
      <c r="U47" s="28">
        <f t="shared" si="32"/>
        <v>52443.7</v>
      </c>
      <c r="V47" s="52">
        <f t="shared" si="33"/>
        <v>41244.820000000007</v>
      </c>
      <c r="W47" s="28">
        <f t="shared" si="22"/>
        <v>93688.52</v>
      </c>
    </row>
    <row r="48" spans="1:23" ht="15.75">
      <c r="A48" s="6">
        <v>41</v>
      </c>
      <c r="B48" s="50" t="s">
        <v>69</v>
      </c>
      <c r="C48" s="36">
        <v>1016.92</v>
      </c>
      <c r="D48" s="20">
        <v>20</v>
      </c>
      <c r="E48" s="6">
        <v>8</v>
      </c>
      <c r="F48" s="6">
        <f t="shared" si="23"/>
        <v>2000</v>
      </c>
      <c r="G48" s="6">
        <v>1500</v>
      </c>
      <c r="H48" s="6">
        <v>500</v>
      </c>
      <c r="I48" s="6">
        <f t="shared" si="24"/>
        <v>189</v>
      </c>
      <c r="J48" s="1">
        <f t="shared" si="9"/>
        <v>35000</v>
      </c>
      <c r="K48" s="1">
        <f t="shared" si="25"/>
        <v>2500</v>
      </c>
      <c r="L48" s="1">
        <f t="shared" si="20"/>
        <v>7000</v>
      </c>
      <c r="M48" s="2">
        <f t="shared" si="26"/>
        <v>800</v>
      </c>
      <c r="N48" s="26">
        <f t="shared" si="27"/>
        <v>600</v>
      </c>
      <c r="O48" s="27">
        <f t="shared" si="28"/>
        <v>4580.2999999999993</v>
      </c>
      <c r="P48" s="22">
        <f t="shared" si="29"/>
        <v>760</v>
      </c>
      <c r="Q48" s="2">
        <v>900</v>
      </c>
      <c r="R48" s="2">
        <f t="shared" si="30"/>
        <v>189</v>
      </c>
      <c r="S48" s="28">
        <f t="shared" si="31"/>
        <v>2542.2999999999997</v>
      </c>
      <c r="T48" s="29"/>
      <c r="U48" s="28">
        <f t="shared" si="32"/>
        <v>52480.3</v>
      </c>
      <c r="V48" s="52">
        <f t="shared" si="33"/>
        <v>38025.579999999987</v>
      </c>
      <c r="W48" s="28">
        <f t="shared" si="22"/>
        <v>90505.87999999999</v>
      </c>
    </row>
    <row r="49" spans="1:23" ht="15.75">
      <c r="A49" s="6">
        <v>10</v>
      </c>
      <c r="B49" s="45" t="s">
        <v>70</v>
      </c>
      <c r="C49" s="6">
        <v>991.06</v>
      </c>
      <c r="D49" s="20">
        <v>18</v>
      </c>
      <c r="E49" s="6">
        <v>8</v>
      </c>
      <c r="F49" s="6">
        <f t="shared" si="23"/>
        <v>2000</v>
      </c>
      <c r="G49" s="6">
        <v>1500</v>
      </c>
      <c r="H49" s="6">
        <v>500</v>
      </c>
      <c r="I49" s="6">
        <f t="shared" si="24"/>
        <v>171</v>
      </c>
      <c r="J49" s="1">
        <f t="shared" si="9"/>
        <v>35000</v>
      </c>
      <c r="K49" s="1">
        <f t="shared" si="25"/>
        <v>2500</v>
      </c>
      <c r="L49" s="1">
        <f t="shared" si="20"/>
        <v>7000</v>
      </c>
      <c r="M49" s="2">
        <f t="shared" si="26"/>
        <v>800</v>
      </c>
      <c r="N49" s="26">
        <f t="shared" si="27"/>
        <v>600</v>
      </c>
      <c r="O49" s="27">
        <f t="shared" si="28"/>
        <v>4479.6499999999996</v>
      </c>
      <c r="P49" s="22">
        <f t="shared" si="29"/>
        <v>760</v>
      </c>
      <c r="Q49" s="2">
        <v>900</v>
      </c>
      <c r="R49" s="2">
        <f t="shared" si="30"/>
        <v>171</v>
      </c>
      <c r="S49" s="28">
        <f t="shared" si="31"/>
        <v>2477.6499999999996</v>
      </c>
      <c r="T49" s="29"/>
      <c r="U49" s="28">
        <f t="shared" si="32"/>
        <v>52379.65</v>
      </c>
      <c r="V49" s="28">
        <f t="shared" si="33"/>
        <v>55645.889999999992</v>
      </c>
      <c r="W49" s="28">
        <f>109*C49</f>
        <v>108025.54</v>
      </c>
    </row>
    <row r="50" spans="1:23" ht="15.75">
      <c r="A50" s="6">
        <v>20</v>
      </c>
      <c r="B50" s="47" t="s">
        <v>71</v>
      </c>
      <c r="C50" s="6">
        <v>972.11</v>
      </c>
      <c r="D50" s="20">
        <v>10</v>
      </c>
      <c r="E50" s="6">
        <v>8</v>
      </c>
      <c r="F50" s="6">
        <f t="shared" si="23"/>
        <v>2000</v>
      </c>
      <c r="G50" s="6">
        <v>1500</v>
      </c>
      <c r="H50" s="6">
        <v>500</v>
      </c>
      <c r="I50" s="6">
        <f t="shared" si="24"/>
        <v>99</v>
      </c>
      <c r="J50" s="1">
        <f t="shared" si="9"/>
        <v>35000</v>
      </c>
      <c r="K50" s="1">
        <f t="shared" si="25"/>
        <v>2500</v>
      </c>
      <c r="L50" s="1">
        <f t="shared" si="20"/>
        <v>7000</v>
      </c>
      <c r="M50" s="2">
        <f t="shared" si="26"/>
        <v>800</v>
      </c>
      <c r="N50" s="26">
        <f t="shared" si="27"/>
        <v>600</v>
      </c>
      <c r="O50" s="27">
        <f t="shared" si="28"/>
        <v>4288.2749999999996</v>
      </c>
      <c r="P50" s="22">
        <f t="shared" si="29"/>
        <v>760</v>
      </c>
      <c r="Q50" s="2">
        <v>900</v>
      </c>
      <c r="R50" s="2">
        <f t="shared" si="30"/>
        <v>99</v>
      </c>
      <c r="S50" s="28">
        <f t="shared" si="31"/>
        <v>2430.2750000000001</v>
      </c>
      <c r="T50" s="29"/>
      <c r="U50" s="28">
        <f t="shared" si="32"/>
        <v>52188.275000000001</v>
      </c>
      <c r="V50" s="28">
        <f t="shared" si="33"/>
        <v>48911.165000000001</v>
      </c>
      <c r="W50" s="28">
        <f t="shared" ref="W50:W56" si="34">104*C50</f>
        <v>101099.44</v>
      </c>
    </row>
    <row r="51" spans="1:23" ht="15.75">
      <c r="A51" s="6">
        <v>28</v>
      </c>
      <c r="B51" s="47" t="s">
        <v>72</v>
      </c>
      <c r="C51" s="36">
        <v>847.31</v>
      </c>
      <c r="D51" s="20">
        <v>13</v>
      </c>
      <c r="E51" s="6">
        <v>6</v>
      </c>
      <c r="F51" s="6">
        <f t="shared" si="23"/>
        <v>2000</v>
      </c>
      <c r="G51" s="6">
        <v>1500</v>
      </c>
      <c r="H51" s="6">
        <v>500</v>
      </c>
      <c r="I51" s="6">
        <f t="shared" si="24"/>
        <v>126</v>
      </c>
      <c r="J51" s="1">
        <f t="shared" si="9"/>
        <v>35000</v>
      </c>
      <c r="K51" s="1">
        <f t="shared" si="25"/>
        <v>2500</v>
      </c>
      <c r="L51" s="1">
        <f t="shared" si="20"/>
        <v>7000</v>
      </c>
      <c r="M51" s="2">
        <f t="shared" si="26"/>
        <v>800</v>
      </c>
      <c r="N51" s="26">
        <f t="shared" si="27"/>
        <v>600</v>
      </c>
      <c r="O51" s="27">
        <f t="shared" si="28"/>
        <v>3840.2749999999996</v>
      </c>
      <c r="P51" s="22">
        <f t="shared" si="29"/>
        <v>570</v>
      </c>
      <c r="Q51" s="2">
        <v>900</v>
      </c>
      <c r="R51" s="2">
        <f t="shared" si="30"/>
        <v>126</v>
      </c>
      <c r="S51" s="28">
        <f t="shared" si="31"/>
        <v>2118.2749999999996</v>
      </c>
      <c r="T51" s="29"/>
      <c r="U51" s="28">
        <f t="shared" si="32"/>
        <v>51740.275000000001</v>
      </c>
      <c r="V51" s="28">
        <f t="shared" si="33"/>
        <v>36379.964999999989</v>
      </c>
      <c r="W51" s="28">
        <f t="shared" si="34"/>
        <v>88120.239999999991</v>
      </c>
    </row>
    <row r="52" spans="1:23" ht="15.75">
      <c r="A52" s="6">
        <v>36</v>
      </c>
      <c r="B52" s="49" t="s">
        <v>73</v>
      </c>
      <c r="C52" s="36">
        <v>709.77</v>
      </c>
      <c r="D52" s="20">
        <v>18</v>
      </c>
      <c r="E52" s="6">
        <v>6</v>
      </c>
      <c r="F52" s="6">
        <f t="shared" si="23"/>
        <v>2000</v>
      </c>
      <c r="G52" s="6">
        <v>1500</v>
      </c>
      <c r="H52" s="6">
        <v>500</v>
      </c>
      <c r="I52" s="6">
        <f t="shared" si="24"/>
        <v>171</v>
      </c>
      <c r="J52" s="1">
        <f t="shared" si="9"/>
        <v>35000</v>
      </c>
      <c r="K52" s="1">
        <f t="shared" si="25"/>
        <v>2500</v>
      </c>
      <c r="L52" s="1">
        <f t="shared" si="20"/>
        <v>7000</v>
      </c>
      <c r="M52" s="2">
        <f t="shared" si="26"/>
        <v>800</v>
      </c>
      <c r="N52" s="26">
        <f t="shared" si="27"/>
        <v>600</v>
      </c>
      <c r="O52" s="27">
        <f t="shared" si="28"/>
        <v>3586.4250000000002</v>
      </c>
      <c r="P52" s="22">
        <f t="shared" si="29"/>
        <v>570</v>
      </c>
      <c r="Q52" s="2">
        <v>900</v>
      </c>
      <c r="R52" s="2">
        <f t="shared" si="30"/>
        <v>171</v>
      </c>
      <c r="S52" s="28">
        <f t="shared" si="31"/>
        <v>1774.425</v>
      </c>
      <c r="T52" s="29"/>
      <c r="U52" s="28">
        <f t="shared" si="32"/>
        <v>51486.425000000003</v>
      </c>
      <c r="V52" s="28">
        <f t="shared" si="33"/>
        <v>22329.654999999999</v>
      </c>
      <c r="W52" s="28">
        <f t="shared" si="34"/>
        <v>73816.08</v>
      </c>
    </row>
    <row r="53" spans="1:23" ht="15.75">
      <c r="A53" s="6">
        <v>5</v>
      </c>
      <c r="B53" s="45" t="s">
        <v>74</v>
      </c>
      <c r="C53" s="6">
        <v>556.41</v>
      </c>
      <c r="D53" s="20">
        <v>12</v>
      </c>
      <c r="E53" s="6">
        <v>6</v>
      </c>
      <c r="F53" s="6">
        <f t="shared" si="23"/>
        <v>2000</v>
      </c>
      <c r="G53" s="6">
        <v>1500</v>
      </c>
      <c r="H53" s="6">
        <v>500</v>
      </c>
      <c r="I53" s="6">
        <f t="shared" si="24"/>
        <v>117</v>
      </c>
      <c r="J53" s="1">
        <f t="shared" si="9"/>
        <v>35000</v>
      </c>
      <c r="K53" s="1">
        <f t="shared" si="25"/>
        <v>2500</v>
      </c>
      <c r="L53" s="1">
        <f t="shared" si="20"/>
        <v>7000</v>
      </c>
      <c r="M53" s="2">
        <f t="shared" si="26"/>
        <v>800</v>
      </c>
      <c r="N53" s="26">
        <f t="shared" si="27"/>
        <v>600</v>
      </c>
      <c r="O53" s="27">
        <f t="shared" si="28"/>
        <v>3095.0249999999996</v>
      </c>
      <c r="P53" s="22">
        <f t="shared" si="29"/>
        <v>570</v>
      </c>
      <c r="Q53" s="2">
        <v>900</v>
      </c>
      <c r="R53" s="2">
        <f t="shared" si="30"/>
        <v>117</v>
      </c>
      <c r="S53" s="28">
        <f t="shared" si="31"/>
        <v>1391.0249999999999</v>
      </c>
      <c r="T53" s="29"/>
      <c r="U53" s="28">
        <f t="shared" si="32"/>
        <v>50995.025000000001</v>
      </c>
      <c r="V53" s="28">
        <f t="shared" si="33"/>
        <v>6871.614999999998</v>
      </c>
      <c r="W53" s="28">
        <f t="shared" si="34"/>
        <v>57866.64</v>
      </c>
    </row>
    <row r="54" spans="1:23" ht="15.75">
      <c r="A54" s="6">
        <v>11</v>
      </c>
      <c r="B54" s="45" t="s">
        <v>75</v>
      </c>
      <c r="C54" s="6">
        <v>552.20000000000005</v>
      </c>
      <c r="D54" s="20">
        <v>9</v>
      </c>
      <c r="E54" s="6">
        <v>6</v>
      </c>
      <c r="F54" s="6">
        <f t="shared" si="23"/>
        <v>2000</v>
      </c>
      <c r="G54" s="6">
        <v>1500</v>
      </c>
      <c r="H54" s="6">
        <v>500</v>
      </c>
      <c r="I54" s="6">
        <f t="shared" si="24"/>
        <v>90</v>
      </c>
      <c r="J54" s="1">
        <f t="shared" si="9"/>
        <v>35000</v>
      </c>
      <c r="K54" s="1">
        <f t="shared" si="25"/>
        <v>2500</v>
      </c>
      <c r="L54" s="1">
        <f t="shared" si="20"/>
        <v>7000</v>
      </c>
      <c r="M54" s="2">
        <f t="shared" si="26"/>
        <v>800</v>
      </c>
      <c r="N54" s="26">
        <f t="shared" si="27"/>
        <v>600</v>
      </c>
      <c r="O54" s="27">
        <f t="shared" si="28"/>
        <v>3030.5</v>
      </c>
      <c r="P54" s="22">
        <f t="shared" si="29"/>
        <v>570</v>
      </c>
      <c r="Q54" s="2">
        <v>900</v>
      </c>
      <c r="R54" s="2">
        <f t="shared" si="30"/>
        <v>90</v>
      </c>
      <c r="S54" s="28">
        <f t="shared" si="31"/>
        <v>1380.5</v>
      </c>
      <c r="T54" s="29"/>
      <c r="U54" s="28">
        <f t="shared" si="32"/>
        <v>50930.5</v>
      </c>
      <c r="V54" s="28">
        <f t="shared" si="33"/>
        <v>6498.3000000000029</v>
      </c>
      <c r="W54" s="28">
        <f t="shared" si="34"/>
        <v>57428.800000000003</v>
      </c>
    </row>
    <row r="55" spans="1:23" ht="15.75">
      <c r="A55" s="6">
        <v>45</v>
      </c>
      <c r="B55" s="50" t="s">
        <v>76</v>
      </c>
      <c r="C55" s="6">
        <v>550.33000000000004</v>
      </c>
      <c r="D55" s="20">
        <v>11</v>
      </c>
      <c r="E55" s="6">
        <v>6</v>
      </c>
      <c r="F55" s="6">
        <f t="shared" si="23"/>
        <v>2000</v>
      </c>
      <c r="G55" s="6">
        <v>1500</v>
      </c>
      <c r="H55" s="6">
        <v>500</v>
      </c>
      <c r="I55" s="6">
        <f t="shared" si="24"/>
        <v>108</v>
      </c>
      <c r="J55" s="1">
        <f t="shared" si="9"/>
        <v>35000</v>
      </c>
      <c r="K55" s="1">
        <f t="shared" si="25"/>
        <v>2500</v>
      </c>
      <c r="L55" s="1">
        <f t="shared" si="20"/>
        <v>7000</v>
      </c>
      <c r="M55" s="2">
        <f t="shared" si="26"/>
        <v>800</v>
      </c>
      <c r="N55" s="26">
        <f t="shared" si="27"/>
        <v>600</v>
      </c>
      <c r="O55" s="27">
        <f t="shared" si="28"/>
        <v>3061.8249999999998</v>
      </c>
      <c r="P55" s="22">
        <f t="shared" si="29"/>
        <v>570</v>
      </c>
      <c r="Q55" s="2">
        <v>900</v>
      </c>
      <c r="R55" s="2">
        <f t="shared" si="30"/>
        <v>108</v>
      </c>
      <c r="S55" s="28">
        <f t="shared" si="31"/>
        <v>1375.825</v>
      </c>
      <c r="T55" s="29"/>
      <c r="U55" s="28">
        <f t="shared" si="32"/>
        <v>50961.824999999997</v>
      </c>
      <c r="V55" s="28">
        <f t="shared" si="33"/>
        <v>6272.4950000000099</v>
      </c>
      <c r="W55" s="28">
        <f t="shared" si="34"/>
        <v>57234.320000000007</v>
      </c>
    </row>
    <row r="56" spans="1:23" ht="15.75">
      <c r="A56" s="6">
        <v>49</v>
      </c>
      <c r="B56" s="49" t="s">
        <v>77</v>
      </c>
      <c r="C56" s="6">
        <v>524.71</v>
      </c>
      <c r="D56" s="20">
        <v>12</v>
      </c>
      <c r="E56" s="6">
        <v>6</v>
      </c>
      <c r="F56" s="6">
        <f t="shared" si="23"/>
        <v>1950</v>
      </c>
      <c r="G56" s="6">
        <v>1500</v>
      </c>
      <c r="H56" s="6">
        <f>G56*0.3</f>
        <v>450</v>
      </c>
      <c r="I56" s="6">
        <f t="shared" si="24"/>
        <v>117</v>
      </c>
      <c r="J56" s="1">
        <v>25000</v>
      </c>
      <c r="K56" s="1">
        <f t="shared" si="25"/>
        <v>2500</v>
      </c>
      <c r="L56" s="1">
        <f t="shared" si="20"/>
        <v>7000</v>
      </c>
      <c r="M56" s="2">
        <f t="shared" si="26"/>
        <v>800</v>
      </c>
      <c r="N56" s="26">
        <f t="shared" si="27"/>
        <v>600</v>
      </c>
      <c r="O56" s="27">
        <f t="shared" si="28"/>
        <v>3015.7750000000001</v>
      </c>
      <c r="P56" s="22">
        <f t="shared" si="29"/>
        <v>570</v>
      </c>
      <c r="Q56" s="2">
        <v>900</v>
      </c>
      <c r="R56" s="2">
        <f t="shared" si="30"/>
        <v>117</v>
      </c>
      <c r="S56" s="28">
        <f t="shared" si="31"/>
        <v>1311.7750000000001</v>
      </c>
      <c r="T56" s="29"/>
      <c r="U56" s="28">
        <f t="shared" si="32"/>
        <v>40865.775000000001</v>
      </c>
      <c r="V56" s="28">
        <f t="shared" si="33"/>
        <v>13704.065000000002</v>
      </c>
      <c r="W56" s="28">
        <f t="shared" si="34"/>
        <v>54569.840000000004</v>
      </c>
    </row>
    <row r="57" spans="1:23" ht="15.75">
      <c r="A57" s="6">
        <v>1</v>
      </c>
      <c r="B57" s="45" t="s">
        <v>78</v>
      </c>
      <c r="C57" s="6">
        <v>440.15</v>
      </c>
      <c r="D57" s="20">
        <v>8</v>
      </c>
      <c r="E57" s="6">
        <v>6</v>
      </c>
      <c r="F57" s="6">
        <f t="shared" si="23"/>
        <v>2000</v>
      </c>
      <c r="G57" s="6">
        <v>1500</v>
      </c>
      <c r="H57" s="6">
        <v>500</v>
      </c>
      <c r="I57" s="6">
        <f t="shared" si="24"/>
        <v>81</v>
      </c>
      <c r="J57" s="1">
        <v>25000</v>
      </c>
      <c r="K57" s="1">
        <f t="shared" si="25"/>
        <v>2500</v>
      </c>
      <c r="L57" s="1">
        <f t="shared" si="20"/>
        <v>7000</v>
      </c>
      <c r="M57" s="2">
        <f t="shared" si="26"/>
        <v>800</v>
      </c>
      <c r="N57" s="26">
        <f t="shared" si="27"/>
        <v>600</v>
      </c>
      <c r="O57" s="27">
        <f t="shared" si="28"/>
        <v>2732.375</v>
      </c>
      <c r="P57" s="22">
        <f t="shared" si="29"/>
        <v>570</v>
      </c>
      <c r="Q57" s="2">
        <v>900</v>
      </c>
      <c r="R57" s="2">
        <f t="shared" si="30"/>
        <v>81</v>
      </c>
      <c r="S57" s="28">
        <f t="shared" si="31"/>
        <v>1100.375</v>
      </c>
      <c r="T57" s="29"/>
      <c r="U57" s="28">
        <f t="shared" si="32"/>
        <v>40632.375</v>
      </c>
      <c r="V57" s="28">
        <f t="shared" si="33"/>
        <v>12185.625</v>
      </c>
      <c r="W57" s="28">
        <f>120*C57</f>
        <v>52818</v>
      </c>
    </row>
    <row r="58" spans="1:23" ht="15.75">
      <c r="A58" s="6">
        <v>25</v>
      </c>
      <c r="B58" s="47" t="s">
        <v>79</v>
      </c>
      <c r="C58" s="6">
        <v>388.67</v>
      </c>
      <c r="D58" s="20">
        <v>7</v>
      </c>
      <c r="E58" s="6">
        <v>6</v>
      </c>
      <c r="F58" s="6">
        <f t="shared" si="23"/>
        <v>2000</v>
      </c>
      <c r="G58" s="6">
        <v>1500</v>
      </c>
      <c r="H58" s="6">
        <v>500</v>
      </c>
      <c r="I58" s="6">
        <f t="shared" si="24"/>
        <v>72</v>
      </c>
      <c r="J58" s="1">
        <v>25000</v>
      </c>
      <c r="K58" s="1">
        <f t="shared" si="25"/>
        <v>2500</v>
      </c>
      <c r="L58" s="1">
        <f t="shared" si="20"/>
        <v>7000</v>
      </c>
      <c r="M58" s="2">
        <f t="shared" si="26"/>
        <v>800</v>
      </c>
      <c r="N58" s="26">
        <f t="shared" si="27"/>
        <v>600</v>
      </c>
      <c r="O58" s="27">
        <f t="shared" si="28"/>
        <v>2585.6750000000002</v>
      </c>
      <c r="P58" s="22">
        <f t="shared" si="29"/>
        <v>570</v>
      </c>
      <c r="Q58" s="2">
        <v>900</v>
      </c>
      <c r="R58" s="2">
        <f t="shared" si="30"/>
        <v>72</v>
      </c>
      <c r="S58" s="28">
        <f t="shared" si="31"/>
        <v>971.67500000000007</v>
      </c>
      <c r="T58" s="29"/>
      <c r="U58" s="28">
        <f t="shared" si="32"/>
        <v>40485.675000000003</v>
      </c>
      <c r="V58" s="28">
        <f t="shared" si="33"/>
        <v>6154.7249999999985</v>
      </c>
      <c r="W58" s="28">
        <f>120*C58</f>
        <v>46640.4</v>
      </c>
    </row>
    <row r="59" spans="1:23" ht="15.75">
      <c r="A59" s="6">
        <v>6</v>
      </c>
      <c r="B59" s="45" t="s">
        <v>80</v>
      </c>
      <c r="C59" s="6">
        <v>362.38</v>
      </c>
      <c r="D59" s="20">
        <v>8</v>
      </c>
      <c r="E59" s="6">
        <v>6</v>
      </c>
      <c r="F59" s="6">
        <f t="shared" si="23"/>
        <v>2000</v>
      </c>
      <c r="G59" s="6">
        <v>1500</v>
      </c>
      <c r="H59" s="6">
        <v>500</v>
      </c>
      <c r="I59" s="6">
        <f t="shared" si="24"/>
        <v>81</v>
      </c>
      <c r="J59" s="1">
        <v>25000</v>
      </c>
      <c r="K59" s="1">
        <f t="shared" si="25"/>
        <v>2500</v>
      </c>
      <c r="L59" s="1">
        <f t="shared" si="20"/>
        <v>7000</v>
      </c>
      <c r="M59" s="2">
        <f t="shared" si="26"/>
        <v>800</v>
      </c>
      <c r="N59" s="26">
        <f t="shared" si="27"/>
        <v>600</v>
      </c>
      <c r="O59" s="27">
        <f t="shared" si="28"/>
        <v>2537.9499999999998</v>
      </c>
      <c r="P59" s="22">
        <f t="shared" si="29"/>
        <v>570</v>
      </c>
      <c r="Q59" s="2">
        <v>900</v>
      </c>
      <c r="R59" s="2">
        <f t="shared" si="30"/>
        <v>81</v>
      </c>
      <c r="S59" s="28">
        <f t="shared" si="31"/>
        <v>905.95</v>
      </c>
      <c r="T59" s="29"/>
      <c r="U59" s="28">
        <f t="shared" si="32"/>
        <v>40437.949999999997</v>
      </c>
      <c r="V59" s="28">
        <f t="shared" si="33"/>
        <v>3047.6500000000015</v>
      </c>
      <c r="W59" s="28">
        <f>120*C59</f>
        <v>43485.599999999999</v>
      </c>
    </row>
    <row r="60" spans="1:23" ht="15.75">
      <c r="A60" s="6">
        <v>47</v>
      </c>
      <c r="B60" s="49" t="s">
        <v>81</v>
      </c>
      <c r="C60" s="6">
        <v>351.18</v>
      </c>
      <c r="D60" s="20">
        <v>8</v>
      </c>
      <c r="E60" s="6">
        <v>6</v>
      </c>
      <c r="F60" s="6">
        <f t="shared" si="23"/>
        <v>1950</v>
      </c>
      <c r="G60" s="6">
        <v>1500</v>
      </c>
      <c r="H60" s="6">
        <f>G60*0.3</f>
        <v>450</v>
      </c>
      <c r="I60" s="6">
        <f t="shared" si="24"/>
        <v>81</v>
      </c>
      <c r="J60" s="1">
        <v>20000</v>
      </c>
      <c r="K60" s="1">
        <v>2000</v>
      </c>
      <c r="L60" s="1">
        <f t="shared" si="20"/>
        <v>7000</v>
      </c>
      <c r="M60" s="2">
        <f t="shared" si="26"/>
        <v>800</v>
      </c>
      <c r="N60" s="26">
        <f t="shared" si="27"/>
        <v>600</v>
      </c>
      <c r="O60" s="27">
        <f t="shared" si="28"/>
        <v>2509.9499999999998</v>
      </c>
      <c r="P60" s="22">
        <f t="shared" si="29"/>
        <v>570</v>
      </c>
      <c r="Q60" s="2">
        <v>900</v>
      </c>
      <c r="R60" s="2">
        <f t="shared" si="30"/>
        <v>81</v>
      </c>
      <c r="S60" s="28">
        <f t="shared" si="31"/>
        <v>877.95</v>
      </c>
      <c r="T60" s="29"/>
      <c r="U60" s="28">
        <f t="shared" si="32"/>
        <v>34859.949999999997</v>
      </c>
      <c r="V60" s="28">
        <f t="shared" si="33"/>
        <v>7281.6500000000015</v>
      </c>
      <c r="W60" s="28">
        <f>120*C60</f>
        <v>42141.599999999999</v>
      </c>
    </row>
    <row r="61" spans="1:23" ht="15.75">
      <c r="A61" s="6">
        <v>48</v>
      </c>
      <c r="B61" s="49" t="s">
        <v>82</v>
      </c>
      <c r="C61" s="6">
        <v>309.62</v>
      </c>
      <c r="D61" s="20">
        <v>8</v>
      </c>
      <c r="E61" s="6">
        <v>6</v>
      </c>
      <c r="F61" s="6">
        <f t="shared" si="23"/>
        <v>1950</v>
      </c>
      <c r="G61" s="6">
        <v>1500</v>
      </c>
      <c r="H61" s="6">
        <f>G61*0.3</f>
        <v>450</v>
      </c>
      <c r="I61" s="6">
        <f t="shared" si="24"/>
        <v>81</v>
      </c>
      <c r="J61" s="1">
        <v>20000</v>
      </c>
      <c r="K61" s="1">
        <v>2000</v>
      </c>
      <c r="L61" s="1">
        <f t="shared" si="20"/>
        <v>7000</v>
      </c>
      <c r="M61" s="2">
        <f t="shared" si="26"/>
        <v>800</v>
      </c>
      <c r="N61" s="26">
        <f t="shared" si="27"/>
        <v>600</v>
      </c>
      <c r="O61" s="27">
        <f t="shared" si="28"/>
        <v>2406.0500000000002</v>
      </c>
      <c r="P61" s="22">
        <f t="shared" si="29"/>
        <v>570</v>
      </c>
      <c r="Q61" s="2">
        <v>900</v>
      </c>
      <c r="R61" s="2">
        <f t="shared" si="30"/>
        <v>81</v>
      </c>
      <c r="S61" s="28">
        <f t="shared" si="31"/>
        <v>774.05</v>
      </c>
      <c r="T61" s="29"/>
      <c r="U61" s="28">
        <f t="shared" si="32"/>
        <v>34756.050000000003</v>
      </c>
      <c r="V61" s="28">
        <f t="shared" si="33"/>
        <v>2398.3499999999985</v>
      </c>
      <c r="W61" s="28">
        <f>120*C61</f>
        <v>37154.400000000001</v>
      </c>
    </row>
    <row r="62" spans="1:23" ht="15.75">
      <c r="B62" s="51"/>
      <c r="N62" s="37"/>
      <c r="O62" s="38"/>
      <c r="S62" s="28"/>
      <c r="T62" s="29"/>
      <c r="U62" s="29"/>
    </row>
    <row r="63" spans="1:23">
      <c r="T63" s="39" t="s">
        <v>83</v>
      </c>
      <c r="U63" s="41">
        <f>SUM(U9:U61)</f>
        <v>3372189.4249999993</v>
      </c>
      <c r="V63" s="41">
        <f>SUM(V9:V61)</f>
        <v>2660927.7949999995</v>
      </c>
      <c r="W63" s="41">
        <f>SUM(W9:W61)</f>
        <v>6033117.2199999988</v>
      </c>
    </row>
    <row r="64" spans="1:23" ht="30">
      <c r="T64" s="1"/>
      <c r="U64" s="40" t="s">
        <v>84</v>
      </c>
      <c r="V64" s="40" t="s">
        <v>85</v>
      </c>
      <c r="W64" s="40" t="s">
        <v>86</v>
      </c>
    </row>
  </sheetData>
  <autoFilter ref="A8:W61" xr:uid="{47B8D3BA-0A50-4DAA-9669-0DAC0ECC984F}">
    <sortState xmlns:xlrd2="http://schemas.microsoft.com/office/spreadsheetml/2017/richdata2" ref="A9:W61">
      <sortCondition descending="1" ref="C8:C6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FA54-E18C-4295-BFE0-CB92C9018EE3}">
  <dimension ref="A3:C20"/>
  <sheetViews>
    <sheetView workbookViewId="0">
      <selection activeCell="A3" sqref="A3"/>
    </sheetView>
  </sheetViews>
  <sheetFormatPr defaultRowHeight="15"/>
  <sheetData>
    <row r="3" spans="1:3">
      <c r="A3" s="151"/>
      <c r="B3" s="152"/>
      <c r="C3" s="153"/>
    </row>
    <row r="4" spans="1:3">
      <c r="A4" s="154"/>
      <c r="B4" s="155"/>
      <c r="C4" s="156"/>
    </row>
    <row r="5" spans="1:3">
      <c r="A5" s="154"/>
      <c r="B5" s="155"/>
      <c r="C5" s="156"/>
    </row>
    <row r="6" spans="1:3">
      <c r="A6" s="154"/>
      <c r="B6" s="155"/>
      <c r="C6" s="156"/>
    </row>
    <row r="7" spans="1:3">
      <c r="A7" s="154"/>
      <c r="B7" s="155"/>
      <c r="C7" s="156"/>
    </row>
    <row r="8" spans="1:3">
      <c r="A8" s="154"/>
      <c r="B8" s="155"/>
      <c r="C8" s="156"/>
    </row>
    <row r="9" spans="1:3">
      <c r="A9" s="154"/>
      <c r="B9" s="155"/>
      <c r="C9" s="156"/>
    </row>
    <row r="10" spans="1:3">
      <c r="A10" s="154"/>
      <c r="B10" s="155"/>
      <c r="C10" s="156"/>
    </row>
    <row r="11" spans="1:3">
      <c r="A11" s="154"/>
      <c r="B11" s="155"/>
      <c r="C11" s="156"/>
    </row>
    <row r="12" spans="1:3">
      <c r="A12" s="154"/>
      <c r="B12" s="155"/>
      <c r="C12" s="156"/>
    </row>
    <row r="13" spans="1:3">
      <c r="A13" s="154"/>
      <c r="B13" s="155"/>
      <c r="C13" s="156"/>
    </row>
    <row r="14" spans="1:3">
      <c r="A14" s="154"/>
      <c r="B14" s="155"/>
      <c r="C14" s="156"/>
    </row>
    <row r="15" spans="1:3">
      <c r="A15" s="154"/>
      <c r="B15" s="155"/>
      <c r="C15" s="156"/>
    </row>
    <row r="16" spans="1:3">
      <c r="A16" s="154"/>
      <c r="B16" s="155"/>
      <c r="C16" s="156"/>
    </row>
    <row r="17" spans="1:3">
      <c r="A17" s="154"/>
      <c r="B17" s="155"/>
      <c r="C17" s="156"/>
    </row>
    <row r="18" spans="1:3">
      <c r="A18" s="154"/>
      <c r="B18" s="155"/>
      <c r="C18" s="156"/>
    </row>
    <row r="19" spans="1:3">
      <c r="A19" s="154"/>
      <c r="B19" s="155"/>
      <c r="C19" s="156"/>
    </row>
    <row r="20" spans="1:3">
      <c r="A20" s="157"/>
      <c r="B20" s="158"/>
      <c r="C20" s="1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7715-8D35-445E-A365-270CC081C488}">
  <sheetPr filterMode="1"/>
  <dimension ref="A1:C100"/>
  <sheetViews>
    <sheetView workbookViewId="0">
      <selection activeCell="B6" sqref="B6"/>
    </sheetView>
  </sheetViews>
  <sheetFormatPr defaultRowHeight="15"/>
  <cols>
    <col min="1" max="1" width="19.5703125" customWidth="1"/>
    <col min="2" max="2" width="29.85546875" customWidth="1"/>
    <col min="3" max="3" width="15.85546875" customWidth="1"/>
  </cols>
  <sheetData>
    <row r="1" spans="1:3" s="1" customFormat="1">
      <c r="C1" s="1" t="s">
        <v>87</v>
      </c>
    </row>
    <row r="2" spans="1:3" hidden="1">
      <c r="A2" s="160" t="s">
        <v>88</v>
      </c>
      <c r="B2" s="123" t="s">
        <v>53</v>
      </c>
    </row>
    <row r="3" spans="1:3" hidden="1">
      <c r="A3" s="107" t="s">
        <v>88</v>
      </c>
      <c r="B3" s="109" t="s">
        <v>49</v>
      </c>
    </row>
    <row r="4" spans="1:3" hidden="1">
      <c r="A4" s="110" t="s">
        <v>12</v>
      </c>
      <c r="B4" s="111" t="s">
        <v>89</v>
      </c>
      <c r="C4" t="s">
        <v>90</v>
      </c>
    </row>
    <row r="5" spans="1:3" hidden="1">
      <c r="A5" s="110" t="s">
        <v>12</v>
      </c>
      <c r="B5" s="104" t="s">
        <v>91</v>
      </c>
      <c r="C5" t="s">
        <v>90</v>
      </c>
    </row>
    <row r="6" spans="1:3">
      <c r="A6" s="110" t="s">
        <v>12</v>
      </c>
      <c r="B6" s="100" t="s">
        <v>92</v>
      </c>
      <c r="C6" t="s">
        <v>93</v>
      </c>
    </row>
    <row r="7" spans="1:3" hidden="1">
      <c r="A7" s="112" t="s">
        <v>88</v>
      </c>
      <c r="B7" s="113" t="s">
        <v>39</v>
      </c>
    </row>
    <row r="8" spans="1:3">
      <c r="A8" s="107" t="s">
        <v>12</v>
      </c>
      <c r="B8" s="114" t="s">
        <v>34</v>
      </c>
      <c r="C8" t="s">
        <v>93</v>
      </c>
    </row>
    <row r="9" spans="1:3">
      <c r="A9" s="110" t="s">
        <v>12</v>
      </c>
      <c r="B9" s="104" t="s">
        <v>94</v>
      </c>
      <c r="C9" t="s">
        <v>93</v>
      </c>
    </row>
    <row r="10" spans="1:3">
      <c r="A10" s="110" t="s">
        <v>12</v>
      </c>
      <c r="B10" s="111" t="s">
        <v>95</v>
      </c>
      <c r="C10" t="s">
        <v>93</v>
      </c>
    </row>
    <row r="11" spans="1:3" hidden="1">
      <c r="A11" s="107" t="s">
        <v>96</v>
      </c>
      <c r="B11" s="108" t="s">
        <v>31</v>
      </c>
    </row>
    <row r="12" spans="1:3" hidden="1">
      <c r="A12" s="110" t="s">
        <v>12</v>
      </c>
      <c r="B12" s="115" t="s">
        <v>97</v>
      </c>
    </row>
    <row r="13" spans="1:3">
      <c r="A13" s="110" t="s">
        <v>12</v>
      </c>
      <c r="B13" s="111" t="s">
        <v>98</v>
      </c>
      <c r="C13" t="s">
        <v>93</v>
      </c>
    </row>
    <row r="14" spans="1:3" hidden="1">
      <c r="A14" s="110" t="s">
        <v>12</v>
      </c>
      <c r="B14" s="100" t="s">
        <v>99</v>
      </c>
      <c r="C14" t="s">
        <v>90</v>
      </c>
    </row>
    <row r="15" spans="1:3" hidden="1">
      <c r="A15" s="107" t="s">
        <v>88</v>
      </c>
      <c r="B15" s="116" t="s">
        <v>78</v>
      </c>
    </row>
    <row r="16" spans="1:3" hidden="1">
      <c r="A16" s="107" t="s">
        <v>88</v>
      </c>
      <c r="B16" s="113" t="s">
        <v>36</v>
      </c>
    </row>
    <row r="17" spans="1:3" hidden="1">
      <c r="A17" s="107" t="s">
        <v>100</v>
      </c>
      <c r="B17" s="117" t="s">
        <v>101</v>
      </c>
    </row>
    <row r="18" spans="1:3" hidden="1">
      <c r="A18" s="112" t="s">
        <v>88</v>
      </c>
      <c r="B18" s="109" t="s">
        <v>40</v>
      </c>
    </row>
    <row r="19" spans="1:3" hidden="1">
      <c r="A19" s="107" t="s">
        <v>88</v>
      </c>
      <c r="B19" s="108" t="s">
        <v>33</v>
      </c>
    </row>
    <row r="20" spans="1:3" hidden="1">
      <c r="A20" s="110" t="s">
        <v>12</v>
      </c>
      <c r="B20" s="104" t="s">
        <v>102</v>
      </c>
      <c r="C20" t="s">
        <v>90</v>
      </c>
    </row>
    <row r="21" spans="1:3" hidden="1">
      <c r="A21" s="107" t="s">
        <v>96</v>
      </c>
      <c r="B21" s="116" t="s">
        <v>70</v>
      </c>
    </row>
    <row r="22" spans="1:3">
      <c r="A22" s="110" t="s">
        <v>12</v>
      </c>
      <c r="B22" s="100" t="s">
        <v>103</v>
      </c>
      <c r="C22" t="s">
        <v>93</v>
      </c>
    </row>
    <row r="23" spans="1:3" hidden="1">
      <c r="A23" s="110" t="s">
        <v>12</v>
      </c>
      <c r="B23" s="104" t="s">
        <v>104</v>
      </c>
      <c r="C23" t="s">
        <v>90</v>
      </c>
    </row>
    <row r="24" spans="1:3" hidden="1">
      <c r="A24" s="110" t="s">
        <v>12</v>
      </c>
      <c r="B24" s="100" t="s">
        <v>105</v>
      </c>
      <c r="C24" t="s">
        <v>90</v>
      </c>
    </row>
    <row r="25" spans="1:3" hidden="1">
      <c r="A25" s="110" t="s">
        <v>12</v>
      </c>
      <c r="B25" s="104" t="s">
        <v>106</v>
      </c>
      <c r="C25" t="s">
        <v>90</v>
      </c>
    </row>
    <row r="26" spans="1:3" hidden="1">
      <c r="A26" s="107" t="s">
        <v>88</v>
      </c>
      <c r="B26" s="117" t="s">
        <v>107</v>
      </c>
    </row>
    <row r="27" spans="1:3" hidden="1">
      <c r="A27" s="107" t="s">
        <v>108</v>
      </c>
      <c r="B27" s="117" t="s">
        <v>109</v>
      </c>
    </row>
    <row r="28" spans="1:3">
      <c r="A28" s="110" t="s">
        <v>12</v>
      </c>
      <c r="B28" s="111" t="s">
        <v>110</v>
      </c>
      <c r="C28" t="s">
        <v>93</v>
      </c>
    </row>
    <row r="29" spans="1:3" hidden="1">
      <c r="A29" s="110" t="s">
        <v>12</v>
      </c>
      <c r="B29" s="100" t="s">
        <v>111</v>
      </c>
      <c r="C29" t="s">
        <v>90</v>
      </c>
    </row>
    <row r="30" spans="1:3" hidden="1">
      <c r="A30" s="110" t="s">
        <v>12</v>
      </c>
      <c r="B30" s="116" t="s">
        <v>112</v>
      </c>
    </row>
    <row r="31" spans="1:3">
      <c r="A31" s="107" t="s">
        <v>12</v>
      </c>
      <c r="B31" s="118" t="s">
        <v>113</v>
      </c>
      <c r="C31" t="s">
        <v>93</v>
      </c>
    </row>
    <row r="32" spans="1:3" hidden="1">
      <c r="A32" s="110" t="s">
        <v>12</v>
      </c>
      <c r="B32" s="100" t="s">
        <v>114</v>
      </c>
      <c r="C32" t="s">
        <v>90</v>
      </c>
    </row>
    <row r="33" spans="1:3" hidden="1">
      <c r="A33" s="107" t="s">
        <v>96</v>
      </c>
      <c r="B33" s="116" t="s">
        <v>80</v>
      </c>
    </row>
    <row r="34" spans="1:3" hidden="1">
      <c r="A34" s="107" t="s">
        <v>88</v>
      </c>
      <c r="B34" s="109" t="s">
        <v>46</v>
      </c>
    </row>
    <row r="35" spans="1:3">
      <c r="A35" s="110" t="s">
        <v>12</v>
      </c>
      <c r="B35" s="111" t="s">
        <v>115</v>
      </c>
      <c r="C35" t="s">
        <v>93</v>
      </c>
    </row>
    <row r="36" spans="1:3" hidden="1">
      <c r="A36" s="110" t="s">
        <v>12</v>
      </c>
      <c r="B36" s="104" t="s">
        <v>116</v>
      </c>
      <c r="C36" t="s">
        <v>90</v>
      </c>
    </row>
    <row r="37" spans="1:3" hidden="1">
      <c r="A37" s="107" t="s">
        <v>12</v>
      </c>
      <c r="B37" s="119" t="s">
        <v>45</v>
      </c>
      <c r="C37" t="s">
        <v>90</v>
      </c>
    </row>
    <row r="38" spans="1:3">
      <c r="A38" s="107" t="s">
        <v>12</v>
      </c>
      <c r="B38" s="100" t="s">
        <v>65</v>
      </c>
      <c r="C38" t="s">
        <v>93</v>
      </c>
    </row>
    <row r="39" spans="1:3">
      <c r="A39" s="110" t="s">
        <v>12</v>
      </c>
      <c r="B39" s="106" t="s">
        <v>117</v>
      </c>
      <c r="C39" t="s">
        <v>93</v>
      </c>
    </row>
    <row r="40" spans="1:3" hidden="1">
      <c r="A40" s="107" t="s">
        <v>88</v>
      </c>
      <c r="B40" s="113" t="s">
        <v>69</v>
      </c>
    </row>
    <row r="41" spans="1:3">
      <c r="A41" s="110" t="s">
        <v>12</v>
      </c>
      <c r="B41" s="100" t="s">
        <v>118</v>
      </c>
      <c r="C41" t="s">
        <v>93</v>
      </c>
    </row>
    <row r="42" spans="1:3">
      <c r="A42" s="110" t="s">
        <v>12</v>
      </c>
      <c r="B42" s="100" t="s">
        <v>119</v>
      </c>
      <c r="C42" t="s">
        <v>93</v>
      </c>
    </row>
    <row r="43" spans="1:3" hidden="1">
      <c r="A43" s="110" t="s">
        <v>96</v>
      </c>
      <c r="B43" s="117" t="s">
        <v>120</v>
      </c>
    </row>
    <row r="44" spans="1:3">
      <c r="A44" s="110" t="s">
        <v>12</v>
      </c>
      <c r="B44" s="101" t="s">
        <v>121</v>
      </c>
      <c r="C44" t="s">
        <v>93</v>
      </c>
    </row>
    <row r="45" spans="1:3">
      <c r="A45" s="110" t="s">
        <v>12</v>
      </c>
      <c r="B45" s="120" t="s">
        <v>122</v>
      </c>
      <c r="C45" t="s">
        <v>93</v>
      </c>
    </row>
    <row r="46" spans="1:3" hidden="1">
      <c r="A46" s="110" t="s">
        <v>12</v>
      </c>
      <c r="B46" s="101" t="s">
        <v>123</v>
      </c>
      <c r="C46" t="s">
        <v>90</v>
      </c>
    </row>
    <row r="47" spans="1:3" hidden="1">
      <c r="A47" s="110" t="s">
        <v>12</v>
      </c>
      <c r="B47" s="121" t="s">
        <v>124</v>
      </c>
      <c r="C47" t="s">
        <v>90</v>
      </c>
    </row>
    <row r="48" spans="1:3" hidden="1">
      <c r="A48" s="122" t="s">
        <v>125</v>
      </c>
      <c r="B48" s="123" t="s">
        <v>68</v>
      </c>
    </row>
    <row r="49" spans="1:3" hidden="1">
      <c r="A49" s="122" t="s">
        <v>88</v>
      </c>
      <c r="B49" s="123" t="s">
        <v>126</v>
      </c>
    </row>
    <row r="50" spans="1:3">
      <c r="A50" s="110" t="s">
        <v>12</v>
      </c>
      <c r="B50" s="121" t="s">
        <v>127</v>
      </c>
      <c r="C50" t="s">
        <v>93</v>
      </c>
    </row>
    <row r="51" spans="1:3" hidden="1">
      <c r="A51" s="107" t="s">
        <v>96</v>
      </c>
      <c r="B51" s="115" t="s">
        <v>128</v>
      </c>
    </row>
    <row r="52" spans="1:3" hidden="1">
      <c r="A52" s="107" t="s">
        <v>88</v>
      </c>
      <c r="B52" s="124" t="s">
        <v>55</v>
      </c>
    </row>
    <row r="53" spans="1:3" hidden="1">
      <c r="A53" s="107" t="s">
        <v>88</v>
      </c>
      <c r="B53" s="125" t="s">
        <v>56</v>
      </c>
    </row>
    <row r="54" spans="1:3" hidden="1">
      <c r="A54" s="107" t="s">
        <v>96</v>
      </c>
      <c r="B54" s="126" t="s">
        <v>74</v>
      </c>
    </row>
    <row r="55" spans="1:3">
      <c r="A55" s="107" t="s">
        <v>12</v>
      </c>
      <c r="B55" s="127" t="s">
        <v>129</v>
      </c>
      <c r="C55" t="s">
        <v>93</v>
      </c>
    </row>
    <row r="56" spans="1:3" hidden="1">
      <c r="A56" s="107" t="s">
        <v>130</v>
      </c>
      <c r="B56" s="128" t="s">
        <v>131</v>
      </c>
    </row>
    <row r="57" spans="1:3" hidden="1">
      <c r="A57" s="110" t="s">
        <v>108</v>
      </c>
      <c r="B57" s="128" t="s">
        <v>132</v>
      </c>
    </row>
    <row r="58" spans="1:3" hidden="1">
      <c r="A58" s="110" t="s">
        <v>12</v>
      </c>
      <c r="B58" s="129" t="s">
        <v>133</v>
      </c>
    </row>
    <row r="59" spans="1:3">
      <c r="A59" s="107" t="s">
        <v>12</v>
      </c>
      <c r="B59" s="130" t="s">
        <v>71</v>
      </c>
      <c r="C59" t="s">
        <v>93</v>
      </c>
    </row>
    <row r="60" spans="1:3">
      <c r="A60" s="107" t="s">
        <v>12</v>
      </c>
      <c r="B60" s="131" t="s">
        <v>43</v>
      </c>
      <c r="C60" t="s">
        <v>93</v>
      </c>
    </row>
    <row r="61" spans="1:3" hidden="1">
      <c r="A61" s="110" t="s">
        <v>12</v>
      </c>
      <c r="B61" s="132" t="s">
        <v>134</v>
      </c>
    </row>
    <row r="62" spans="1:3" hidden="1">
      <c r="A62" s="107" t="s">
        <v>12</v>
      </c>
      <c r="B62" s="133" t="s">
        <v>59</v>
      </c>
    </row>
    <row r="63" spans="1:3" hidden="1">
      <c r="A63" s="107" t="s">
        <v>96</v>
      </c>
      <c r="B63" s="134" t="s">
        <v>37</v>
      </c>
    </row>
    <row r="64" spans="1:3" hidden="1">
      <c r="A64" s="107" t="s">
        <v>88</v>
      </c>
      <c r="B64" s="135" t="s">
        <v>75</v>
      </c>
    </row>
    <row r="65" spans="1:3">
      <c r="A65" s="110" t="s">
        <v>12</v>
      </c>
      <c r="B65" s="136" t="s">
        <v>135</v>
      </c>
      <c r="C65" t="s">
        <v>93</v>
      </c>
    </row>
    <row r="66" spans="1:3" hidden="1">
      <c r="A66" s="110" t="s">
        <v>12</v>
      </c>
      <c r="B66" s="136" t="s">
        <v>136</v>
      </c>
      <c r="C66" t="s">
        <v>137</v>
      </c>
    </row>
    <row r="67" spans="1:3">
      <c r="A67" s="110" t="s">
        <v>12</v>
      </c>
      <c r="B67" s="136" t="s">
        <v>138</v>
      </c>
      <c r="C67" t="s">
        <v>93</v>
      </c>
    </row>
    <row r="68" spans="1:3" hidden="1">
      <c r="A68" s="107" t="s">
        <v>12</v>
      </c>
      <c r="B68" s="137" t="s">
        <v>139</v>
      </c>
    </row>
    <row r="69" spans="1:3" hidden="1">
      <c r="A69" s="110" t="s">
        <v>12</v>
      </c>
      <c r="B69" s="136" t="s">
        <v>140</v>
      </c>
      <c r="C69" t="s">
        <v>90</v>
      </c>
    </row>
    <row r="70" spans="1:3">
      <c r="A70" s="110" t="s">
        <v>12</v>
      </c>
      <c r="B70" s="103" t="s">
        <v>141</v>
      </c>
      <c r="C70" t="s">
        <v>93</v>
      </c>
    </row>
    <row r="71" spans="1:3" hidden="1">
      <c r="A71" s="107" t="s">
        <v>12</v>
      </c>
      <c r="B71" s="134" t="s">
        <v>41</v>
      </c>
    </row>
    <row r="72" spans="1:3">
      <c r="A72" s="110" t="s">
        <v>12</v>
      </c>
      <c r="B72" s="136" t="s">
        <v>142</v>
      </c>
      <c r="C72" t="s">
        <v>93</v>
      </c>
    </row>
    <row r="73" spans="1:3" hidden="1">
      <c r="A73" s="107" t="s">
        <v>12</v>
      </c>
      <c r="B73" s="138" t="s">
        <v>48</v>
      </c>
    </row>
    <row r="74" spans="1:3">
      <c r="A74" s="110" t="s">
        <v>12</v>
      </c>
      <c r="B74" s="133" t="s">
        <v>143</v>
      </c>
      <c r="C74" t="s">
        <v>93</v>
      </c>
    </row>
    <row r="75" spans="1:3" hidden="1">
      <c r="A75" s="107" t="s">
        <v>88</v>
      </c>
      <c r="B75" s="139" t="s">
        <v>54</v>
      </c>
    </row>
    <row r="76" spans="1:3" s="54" customFormat="1" hidden="1">
      <c r="A76" s="150" t="s">
        <v>12</v>
      </c>
      <c r="B76" s="161" t="s">
        <v>144</v>
      </c>
    </row>
    <row r="77" spans="1:3" hidden="1">
      <c r="A77" s="107" t="s">
        <v>88</v>
      </c>
      <c r="B77" s="140" t="s">
        <v>51</v>
      </c>
    </row>
    <row r="78" spans="1:3" hidden="1">
      <c r="A78" s="110" t="s">
        <v>12</v>
      </c>
      <c r="B78" s="103" t="s">
        <v>145</v>
      </c>
      <c r="C78" t="s">
        <v>146</v>
      </c>
    </row>
    <row r="79" spans="1:3" hidden="1">
      <c r="A79" s="107" t="s">
        <v>12</v>
      </c>
      <c r="B79" s="141" t="s">
        <v>147</v>
      </c>
    </row>
    <row r="80" spans="1:3" hidden="1">
      <c r="A80" s="107" t="s">
        <v>12</v>
      </c>
      <c r="B80" s="141" t="s">
        <v>148</v>
      </c>
    </row>
    <row r="81" spans="1:3" hidden="1">
      <c r="A81" s="107" t="s">
        <v>96</v>
      </c>
      <c r="B81" s="135" t="s">
        <v>82</v>
      </c>
    </row>
    <row r="82" spans="1:3">
      <c r="A82" s="110" t="s">
        <v>12</v>
      </c>
      <c r="B82" s="136" t="s">
        <v>149</v>
      </c>
      <c r="C82" t="s">
        <v>93</v>
      </c>
    </row>
    <row r="83" spans="1:3" hidden="1">
      <c r="A83" s="107" t="s">
        <v>96</v>
      </c>
      <c r="B83" s="142" t="s">
        <v>57</v>
      </c>
    </row>
    <row r="84" spans="1:3" hidden="1">
      <c r="A84" s="107" t="s">
        <v>88</v>
      </c>
      <c r="B84" s="143" t="s">
        <v>62</v>
      </c>
    </row>
    <row r="85" spans="1:3" hidden="1">
      <c r="A85" s="107" t="s">
        <v>12</v>
      </c>
      <c r="B85" s="144" t="s">
        <v>64</v>
      </c>
      <c r="C85" t="s">
        <v>90</v>
      </c>
    </row>
    <row r="86" spans="1:3" hidden="1">
      <c r="A86" s="107" t="s">
        <v>96</v>
      </c>
      <c r="B86" s="145" t="s">
        <v>28</v>
      </c>
    </row>
    <row r="87" spans="1:3" hidden="1">
      <c r="A87" s="107" t="s">
        <v>88</v>
      </c>
      <c r="B87" s="125" t="s">
        <v>63</v>
      </c>
    </row>
    <row r="88" spans="1:3">
      <c r="A88" s="110" t="s">
        <v>12</v>
      </c>
      <c r="B88" s="105" t="s">
        <v>150</v>
      </c>
      <c r="C88" t="s">
        <v>93</v>
      </c>
    </row>
    <row r="89" spans="1:3">
      <c r="A89" s="107" t="s">
        <v>12</v>
      </c>
      <c r="B89" s="102" t="s">
        <v>151</v>
      </c>
      <c r="C89" t="s">
        <v>93</v>
      </c>
    </row>
    <row r="90" spans="1:3">
      <c r="A90" s="107" t="s">
        <v>12</v>
      </c>
      <c r="B90" s="102" t="s">
        <v>152</v>
      </c>
      <c r="C90" t="s">
        <v>93</v>
      </c>
    </row>
    <row r="91" spans="1:3">
      <c r="A91" s="107" t="s">
        <v>12</v>
      </c>
      <c r="B91" s="102" t="s">
        <v>153</v>
      </c>
      <c r="C91" t="s">
        <v>93</v>
      </c>
    </row>
    <row r="92" spans="1:3" hidden="1">
      <c r="A92" s="107" t="s">
        <v>88</v>
      </c>
      <c r="B92" s="113" t="s">
        <v>66</v>
      </c>
    </row>
    <row r="93" spans="1:3">
      <c r="A93" s="107" t="s">
        <v>12</v>
      </c>
      <c r="B93" s="146" t="s">
        <v>52</v>
      </c>
      <c r="C93" t="s">
        <v>93</v>
      </c>
    </row>
    <row r="94" spans="1:3" hidden="1">
      <c r="A94" s="107" t="s">
        <v>154</v>
      </c>
      <c r="B94" s="145" t="s">
        <v>60</v>
      </c>
    </row>
    <row r="95" spans="1:3" hidden="1">
      <c r="A95" s="107" t="s">
        <v>88</v>
      </c>
      <c r="B95" s="147" t="s">
        <v>155</v>
      </c>
    </row>
    <row r="96" spans="1:3" hidden="1">
      <c r="A96" s="107" t="s">
        <v>88</v>
      </c>
      <c r="B96" s="145" t="s">
        <v>58</v>
      </c>
    </row>
    <row r="97" spans="1:3" hidden="1">
      <c r="A97" s="107" t="s">
        <v>96</v>
      </c>
      <c r="B97" s="145" t="s">
        <v>32</v>
      </c>
    </row>
    <row r="98" spans="1:3" hidden="1">
      <c r="A98" s="107" t="s">
        <v>96</v>
      </c>
      <c r="B98" s="145" t="s">
        <v>44</v>
      </c>
    </row>
    <row r="99" spans="1:3" hidden="1">
      <c r="A99" s="107" t="s">
        <v>96</v>
      </c>
      <c r="B99" s="148" t="s">
        <v>35</v>
      </c>
    </row>
    <row r="100" spans="1:3">
      <c r="A100" s="110" t="s">
        <v>12</v>
      </c>
      <c r="B100" s="149" t="s">
        <v>156</v>
      </c>
      <c r="C100" t="s">
        <v>93</v>
      </c>
    </row>
  </sheetData>
  <autoFilter ref="A1:C100" xr:uid="{86777715-8D35-445E-A365-270CC081C488}">
    <filterColumn colId="2">
      <filters>
        <filter val="Balsavimas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268E-F570-4CAA-8687-BB123E46E49B}">
  <dimension ref="A1:AN105"/>
  <sheetViews>
    <sheetView tabSelected="1" workbookViewId="0">
      <selection activeCell="J15" sqref="J15"/>
    </sheetView>
  </sheetViews>
  <sheetFormatPr defaultRowHeight="15"/>
  <cols>
    <col min="1" max="1" width="12.42578125" customWidth="1"/>
    <col min="2" max="2" width="15.7109375" customWidth="1"/>
    <col min="3" max="3" width="26.85546875" customWidth="1"/>
    <col min="4" max="4" width="11.7109375" customWidth="1"/>
    <col min="7" max="7" width="15.5703125" customWidth="1"/>
    <col min="10" max="12" width="10.85546875" customWidth="1"/>
    <col min="13" max="13" width="18.85546875" customWidth="1"/>
    <col min="14" max="14" width="22.7109375" customWidth="1"/>
    <col min="15" max="15" width="27.28515625" customWidth="1"/>
    <col min="16" max="16" width="36.5703125" customWidth="1"/>
  </cols>
  <sheetData>
    <row r="1" spans="1:40" ht="54">
      <c r="A1" s="192" t="s">
        <v>157</v>
      </c>
      <c r="B1" s="192" t="s">
        <v>158</v>
      </c>
      <c r="C1" s="193" t="s">
        <v>159</v>
      </c>
      <c r="D1" s="191" t="s">
        <v>8</v>
      </c>
      <c r="E1" s="191" t="s">
        <v>9</v>
      </c>
      <c r="F1" s="191" t="s">
        <v>10</v>
      </c>
      <c r="G1" s="194" t="s">
        <v>160</v>
      </c>
      <c r="H1" s="194" t="s">
        <v>161</v>
      </c>
      <c r="I1" s="190" t="s">
        <v>162</v>
      </c>
      <c r="J1" s="191" t="s">
        <v>163</v>
      </c>
      <c r="K1" s="191" t="s">
        <v>164</v>
      </c>
      <c r="L1" s="191" t="s">
        <v>165</v>
      </c>
      <c r="M1" s="191" t="s">
        <v>166</v>
      </c>
      <c r="N1" s="195" t="s">
        <v>167</v>
      </c>
      <c r="O1" s="196" t="s">
        <v>168</v>
      </c>
      <c r="P1" s="197" t="s">
        <v>169</v>
      </c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</row>
    <row r="2" spans="1:40">
      <c r="A2" s="213" t="s">
        <v>170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</row>
    <row r="3" spans="1:40" ht="29.25" customHeight="1">
      <c r="A3" s="198" t="s">
        <v>171</v>
      </c>
      <c r="B3" s="198" t="s">
        <v>172</v>
      </c>
      <c r="C3" s="199" t="s">
        <v>53</v>
      </c>
      <c r="D3" s="200">
        <v>1525.42</v>
      </c>
      <c r="E3" s="201">
        <v>32</v>
      </c>
      <c r="F3" s="201">
        <v>8</v>
      </c>
      <c r="G3" s="208">
        <v>831808.53</v>
      </c>
      <c r="H3" s="202" t="s">
        <v>173</v>
      </c>
      <c r="I3" s="203" t="s">
        <v>174</v>
      </c>
      <c r="J3" s="204" t="s">
        <v>175</v>
      </c>
      <c r="K3" s="204"/>
      <c r="L3" s="204" t="s">
        <v>175</v>
      </c>
      <c r="M3" s="205" t="s">
        <v>176</v>
      </c>
      <c r="N3" s="206" t="s">
        <v>177</v>
      </c>
      <c r="O3" s="207"/>
      <c r="P3" s="207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</row>
    <row r="4" spans="1:40">
      <c r="A4" s="172"/>
      <c r="B4" s="172" t="s">
        <v>172</v>
      </c>
      <c r="C4" s="173" t="s">
        <v>78</v>
      </c>
      <c r="D4" s="175">
        <v>437.07</v>
      </c>
      <c r="E4" s="164">
        <v>8</v>
      </c>
      <c r="F4" s="164">
        <v>6</v>
      </c>
      <c r="G4" s="209">
        <v>241605.16</v>
      </c>
      <c r="H4" s="165" t="s">
        <v>173</v>
      </c>
      <c r="I4" s="177" t="s">
        <v>178</v>
      </c>
      <c r="J4" s="176" t="s">
        <v>179</v>
      </c>
      <c r="K4" s="176"/>
      <c r="L4" s="176"/>
      <c r="M4" s="169"/>
      <c r="N4" s="189"/>
      <c r="O4" s="181"/>
      <c r="P4" s="18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</row>
    <row r="5" spans="1:40">
      <c r="A5" s="172" t="s">
        <v>180</v>
      </c>
      <c r="B5" s="172" t="s">
        <v>172</v>
      </c>
      <c r="C5" s="178" t="s">
        <v>101</v>
      </c>
      <c r="D5" s="175">
        <v>3361.13</v>
      </c>
      <c r="E5" s="164">
        <v>49</v>
      </c>
      <c r="F5" s="164">
        <v>12</v>
      </c>
      <c r="G5" s="210">
        <v>1866333.18</v>
      </c>
      <c r="H5" s="165" t="s">
        <v>173</v>
      </c>
      <c r="I5" s="167" t="s">
        <v>174</v>
      </c>
      <c r="J5" s="168" t="s">
        <v>179</v>
      </c>
      <c r="K5" s="168"/>
      <c r="L5" s="168" t="s">
        <v>175</v>
      </c>
      <c r="M5" s="169"/>
      <c r="N5" s="189"/>
      <c r="O5" s="181"/>
      <c r="P5" s="18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</row>
    <row r="6" spans="1:40">
      <c r="A6" s="172" t="s">
        <v>180</v>
      </c>
      <c r="B6" s="172" t="s">
        <v>172</v>
      </c>
      <c r="C6" s="173" t="s">
        <v>181</v>
      </c>
      <c r="D6" s="175">
        <v>1721.74</v>
      </c>
      <c r="E6" s="164">
        <v>31</v>
      </c>
      <c r="F6" s="164"/>
      <c r="G6" s="211">
        <v>772448.57</v>
      </c>
      <c r="H6" s="165" t="s">
        <v>173</v>
      </c>
      <c r="I6" s="167" t="s">
        <v>174</v>
      </c>
      <c r="J6" s="168" t="s">
        <v>179</v>
      </c>
      <c r="K6" s="168" t="s">
        <v>175</v>
      </c>
      <c r="L6" s="168"/>
      <c r="M6" s="169"/>
      <c r="N6" s="189"/>
      <c r="O6" s="181"/>
      <c r="P6" s="18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</row>
    <row r="7" spans="1:40">
      <c r="A7" s="162" t="s">
        <v>180</v>
      </c>
      <c r="B7" s="162" t="s">
        <v>172</v>
      </c>
      <c r="C7" s="173" t="s">
        <v>40</v>
      </c>
      <c r="D7" s="175">
        <v>3809.89</v>
      </c>
      <c r="E7" s="164">
        <v>72</v>
      </c>
      <c r="F7" s="164">
        <v>12</v>
      </c>
      <c r="G7" s="209">
        <v>1932815.99</v>
      </c>
      <c r="H7" s="165" t="s">
        <v>173</v>
      </c>
      <c r="I7" s="167" t="s">
        <v>174</v>
      </c>
      <c r="J7" s="168" t="s">
        <v>179</v>
      </c>
      <c r="K7" s="168" t="s">
        <v>175</v>
      </c>
      <c r="L7" s="168"/>
      <c r="M7" s="169"/>
      <c r="N7" s="189"/>
      <c r="O7" s="181"/>
      <c r="P7" s="18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</row>
    <row r="8" spans="1:40">
      <c r="A8" s="172"/>
      <c r="B8" s="172" t="s">
        <v>182</v>
      </c>
      <c r="C8" s="178" t="s">
        <v>33</v>
      </c>
      <c r="D8" s="175">
        <v>5727.68</v>
      </c>
      <c r="E8" s="164">
        <v>108</v>
      </c>
      <c r="F8" s="164">
        <v>12</v>
      </c>
      <c r="G8" s="209">
        <v>2535368.11</v>
      </c>
      <c r="H8" s="165" t="s">
        <v>173</v>
      </c>
      <c r="I8" s="167" t="s">
        <v>174</v>
      </c>
      <c r="J8" s="176" t="s">
        <v>179</v>
      </c>
      <c r="K8" s="168" t="s">
        <v>175</v>
      </c>
      <c r="L8" s="176"/>
      <c r="M8" s="169"/>
      <c r="N8" s="189"/>
      <c r="O8" s="188" t="s">
        <v>183</v>
      </c>
      <c r="P8" s="188" t="s">
        <v>184</v>
      </c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</row>
    <row r="9" spans="1:40">
      <c r="A9" s="172"/>
      <c r="B9" s="172" t="s">
        <v>172</v>
      </c>
      <c r="C9" s="173" t="s">
        <v>115</v>
      </c>
      <c r="D9" s="175">
        <v>364</v>
      </c>
      <c r="E9" s="164">
        <v>8</v>
      </c>
      <c r="F9" s="164">
        <v>6</v>
      </c>
      <c r="G9" s="209">
        <v>253613</v>
      </c>
      <c r="H9" s="165" t="s">
        <v>173</v>
      </c>
      <c r="I9" s="167" t="s">
        <v>178</v>
      </c>
      <c r="J9" s="169" t="s">
        <v>185</v>
      </c>
      <c r="K9" s="169" t="s">
        <v>185</v>
      </c>
      <c r="L9" s="169" t="s">
        <v>185</v>
      </c>
      <c r="M9" s="170"/>
      <c r="N9" s="189"/>
      <c r="O9" s="181"/>
      <c r="P9" s="18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</row>
    <row r="10" spans="1:40">
      <c r="A10" s="172"/>
      <c r="B10" s="172" t="s">
        <v>172</v>
      </c>
      <c r="C10" s="178" t="s">
        <v>121</v>
      </c>
      <c r="D10" s="175">
        <v>1204</v>
      </c>
      <c r="E10" s="164">
        <v>22</v>
      </c>
      <c r="F10" s="164">
        <v>8</v>
      </c>
      <c r="G10" s="209">
        <v>742178.58</v>
      </c>
      <c r="H10" s="165" t="s">
        <v>173</v>
      </c>
      <c r="I10" s="167" t="s">
        <v>174</v>
      </c>
      <c r="J10" s="168" t="s">
        <v>179</v>
      </c>
      <c r="K10" s="168"/>
      <c r="L10" s="168" t="s">
        <v>175</v>
      </c>
      <c r="M10" s="170"/>
      <c r="N10" s="189"/>
      <c r="O10" s="181"/>
      <c r="P10" s="18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</row>
    <row r="11" spans="1:40">
      <c r="A11" s="172"/>
      <c r="B11" s="172" t="s">
        <v>182</v>
      </c>
      <c r="C11" s="178" t="s">
        <v>186</v>
      </c>
      <c r="D11" s="175">
        <v>1261</v>
      </c>
      <c r="E11" s="164">
        <v>22</v>
      </c>
      <c r="F11" s="164">
        <v>8</v>
      </c>
      <c r="G11" s="209">
        <v>723021.74</v>
      </c>
      <c r="H11" s="165" t="s">
        <v>173</v>
      </c>
      <c r="I11" s="167" t="s">
        <v>174</v>
      </c>
      <c r="J11" s="168" t="s">
        <v>179</v>
      </c>
      <c r="K11" s="168" t="s">
        <v>175</v>
      </c>
      <c r="L11" s="168"/>
      <c r="M11" s="170"/>
      <c r="N11" s="189"/>
      <c r="O11" s="188" t="s">
        <v>187</v>
      </c>
      <c r="P11" s="18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</row>
    <row r="12" spans="1:40">
      <c r="A12" s="172" t="s">
        <v>188</v>
      </c>
      <c r="B12" s="172" t="s">
        <v>172</v>
      </c>
      <c r="C12" s="173" t="s">
        <v>74</v>
      </c>
      <c r="D12" s="175">
        <v>551.92999999999995</v>
      </c>
      <c r="E12" s="164">
        <v>12</v>
      </c>
      <c r="F12" s="164">
        <v>6</v>
      </c>
      <c r="G12" s="210">
        <v>288696.73</v>
      </c>
      <c r="H12" s="165" t="s">
        <v>173</v>
      </c>
      <c r="I12" s="167" t="s">
        <v>174</v>
      </c>
      <c r="J12" s="169" t="s">
        <v>185</v>
      </c>
      <c r="K12" s="169" t="s">
        <v>185</v>
      </c>
      <c r="L12" s="169" t="s">
        <v>185</v>
      </c>
      <c r="M12" s="170"/>
      <c r="N12" s="189"/>
      <c r="O12" s="181"/>
      <c r="P12" s="18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</row>
    <row r="13" spans="1:40">
      <c r="A13" s="172" t="s">
        <v>188</v>
      </c>
      <c r="B13" s="172" t="s">
        <v>172</v>
      </c>
      <c r="C13" s="178" t="s">
        <v>129</v>
      </c>
      <c r="D13" s="175">
        <v>570.86</v>
      </c>
      <c r="E13" s="164">
        <v>10</v>
      </c>
      <c r="F13" s="164">
        <v>8</v>
      </c>
      <c r="G13" s="209">
        <v>489194.15</v>
      </c>
      <c r="H13" s="165" t="s">
        <v>173</v>
      </c>
      <c r="I13" s="167" t="s">
        <v>174</v>
      </c>
      <c r="J13" s="168" t="s">
        <v>179</v>
      </c>
      <c r="K13" s="168"/>
      <c r="L13" s="168" t="s">
        <v>175</v>
      </c>
      <c r="M13" s="170"/>
      <c r="N13" s="189"/>
      <c r="O13" s="181"/>
      <c r="P13" s="18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</row>
    <row r="14" spans="1:40">
      <c r="A14" s="172" t="s">
        <v>188</v>
      </c>
      <c r="B14" s="172" t="s">
        <v>172</v>
      </c>
      <c r="C14" s="178" t="s">
        <v>131</v>
      </c>
      <c r="D14" s="175">
        <v>423.15</v>
      </c>
      <c r="E14" s="164">
        <v>8</v>
      </c>
      <c r="F14" s="164">
        <v>6</v>
      </c>
      <c r="G14" s="209">
        <v>321662.59999999998</v>
      </c>
      <c r="H14" s="165" t="s">
        <v>173</v>
      </c>
      <c r="I14" s="167" t="s">
        <v>174</v>
      </c>
      <c r="J14" s="168" t="s">
        <v>179</v>
      </c>
      <c r="K14" s="168"/>
      <c r="L14" s="168" t="s">
        <v>175</v>
      </c>
      <c r="M14" s="170"/>
      <c r="N14" s="189"/>
      <c r="O14" s="181"/>
      <c r="P14" s="18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</row>
    <row r="15" spans="1:40" ht="27">
      <c r="A15" s="172" t="s">
        <v>189</v>
      </c>
      <c r="B15" s="172" t="s">
        <v>172</v>
      </c>
      <c r="C15" s="173" t="s">
        <v>41</v>
      </c>
      <c r="D15" s="175">
        <v>3684.41</v>
      </c>
      <c r="E15" s="164">
        <v>80</v>
      </c>
      <c r="F15" s="164">
        <v>10</v>
      </c>
      <c r="G15" s="209">
        <v>2094699.9</v>
      </c>
      <c r="H15" s="165" t="s">
        <v>173</v>
      </c>
      <c r="I15" s="167" t="s">
        <v>174</v>
      </c>
      <c r="J15" s="168" t="s">
        <v>175</v>
      </c>
      <c r="K15" s="168"/>
      <c r="L15" s="168" t="s">
        <v>175</v>
      </c>
      <c r="M15" s="170" t="s">
        <v>176</v>
      </c>
      <c r="N15" s="189"/>
      <c r="O15" s="181"/>
      <c r="P15" s="18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</row>
    <row r="16" spans="1:40" ht="27">
      <c r="A16" s="172" t="s">
        <v>189</v>
      </c>
      <c r="B16" s="172" t="s">
        <v>172</v>
      </c>
      <c r="C16" s="173" t="s">
        <v>142</v>
      </c>
      <c r="D16" s="175">
        <v>3714.33</v>
      </c>
      <c r="E16" s="164">
        <v>81</v>
      </c>
      <c r="F16" s="164">
        <v>14</v>
      </c>
      <c r="G16" s="209">
        <v>2134262.66</v>
      </c>
      <c r="H16" s="165" t="s">
        <v>173</v>
      </c>
      <c r="I16" s="167" t="s">
        <v>174</v>
      </c>
      <c r="J16" s="168" t="s">
        <v>175</v>
      </c>
      <c r="K16" s="168"/>
      <c r="L16" s="168" t="s">
        <v>175</v>
      </c>
      <c r="M16" s="170" t="s">
        <v>176</v>
      </c>
      <c r="N16" s="189"/>
      <c r="O16" s="181"/>
      <c r="P16" s="18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</row>
    <row r="17" spans="1:40" ht="40.5">
      <c r="A17" s="172" t="s">
        <v>171</v>
      </c>
      <c r="B17" s="172" t="s">
        <v>172</v>
      </c>
      <c r="C17" s="178" t="s">
        <v>54</v>
      </c>
      <c r="D17" s="182">
        <v>1311.95</v>
      </c>
      <c r="E17" s="164">
        <v>32</v>
      </c>
      <c r="F17" s="164">
        <v>8</v>
      </c>
      <c r="G17" s="209">
        <v>959072.69</v>
      </c>
      <c r="H17" s="165" t="s">
        <v>173</v>
      </c>
      <c r="I17" s="167" t="s">
        <v>174</v>
      </c>
      <c r="J17" s="168" t="s">
        <v>175</v>
      </c>
      <c r="K17" s="168"/>
      <c r="L17" s="168" t="s">
        <v>175</v>
      </c>
      <c r="M17" s="170" t="s">
        <v>190</v>
      </c>
      <c r="N17" s="189"/>
      <c r="O17" s="181"/>
      <c r="P17" s="18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</row>
    <row r="18" spans="1:40">
      <c r="A18" s="172" t="s">
        <v>191</v>
      </c>
      <c r="B18" s="172" t="s">
        <v>172</v>
      </c>
      <c r="C18" s="174" t="s">
        <v>192</v>
      </c>
      <c r="D18" s="175">
        <v>1494.71</v>
      </c>
      <c r="E18" s="164">
        <v>27</v>
      </c>
      <c r="F18" s="164">
        <v>8</v>
      </c>
      <c r="G18" s="209">
        <v>790527.72</v>
      </c>
      <c r="H18" s="165" t="s">
        <v>173</v>
      </c>
      <c r="I18" s="167" t="s">
        <v>174</v>
      </c>
      <c r="J18" s="168" t="s">
        <v>179</v>
      </c>
      <c r="K18" s="168" t="s">
        <v>175</v>
      </c>
      <c r="L18" s="168"/>
      <c r="M18" s="170"/>
      <c r="N18" s="189"/>
      <c r="O18" s="181"/>
      <c r="P18" s="18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</row>
    <row r="19" spans="1:40">
      <c r="A19" s="172" t="s">
        <v>191</v>
      </c>
      <c r="B19" s="172" t="s">
        <v>172</v>
      </c>
      <c r="C19" s="174" t="s">
        <v>148</v>
      </c>
      <c r="D19" s="175">
        <v>3765.97</v>
      </c>
      <c r="E19" s="164">
        <v>72</v>
      </c>
      <c r="F19" s="164">
        <v>12</v>
      </c>
      <c r="G19" s="209">
        <v>1858029.46</v>
      </c>
      <c r="H19" s="165" t="s">
        <v>173</v>
      </c>
      <c r="I19" s="167" t="s">
        <v>174</v>
      </c>
      <c r="J19" s="168" t="s">
        <v>179</v>
      </c>
      <c r="K19" s="168" t="s">
        <v>175</v>
      </c>
      <c r="L19" s="168"/>
      <c r="M19" s="170"/>
      <c r="N19" s="189"/>
      <c r="O19" s="181"/>
      <c r="P19" s="18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</row>
    <row r="20" spans="1:40" ht="40.5">
      <c r="A20" s="172"/>
      <c r="B20" s="172" t="s">
        <v>182</v>
      </c>
      <c r="C20" s="183" t="s">
        <v>82</v>
      </c>
      <c r="D20" s="175">
        <v>309.62</v>
      </c>
      <c r="E20" s="164">
        <v>8</v>
      </c>
      <c r="F20" s="164">
        <v>6</v>
      </c>
      <c r="G20" s="209">
        <v>332466.31</v>
      </c>
      <c r="H20" s="165" t="s">
        <v>173</v>
      </c>
      <c r="I20" s="177" t="s">
        <v>178</v>
      </c>
      <c r="J20" s="176" t="s">
        <v>179</v>
      </c>
      <c r="K20" s="168" t="s">
        <v>193</v>
      </c>
      <c r="L20" s="168" t="s">
        <v>193</v>
      </c>
      <c r="M20" s="170" t="s">
        <v>194</v>
      </c>
      <c r="N20" s="189"/>
      <c r="O20" s="188" t="s">
        <v>195</v>
      </c>
      <c r="P20" s="188" t="s">
        <v>196</v>
      </c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</row>
    <row r="21" spans="1:40" ht="27">
      <c r="A21" s="172"/>
      <c r="B21" s="172" t="s">
        <v>172</v>
      </c>
      <c r="C21" s="173" t="s">
        <v>149</v>
      </c>
      <c r="D21" s="175">
        <v>1006.76</v>
      </c>
      <c r="E21" s="164">
        <v>26</v>
      </c>
      <c r="F21" s="164">
        <v>8</v>
      </c>
      <c r="G21" s="209">
        <v>642393.62</v>
      </c>
      <c r="H21" s="165" t="s">
        <v>173</v>
      </c>
      <c r="I21" s="167" t="s">
        <v>178</v>
      </c>
      <c r="J21" s="168" t="s">
        <v>175</v>
      </c>
      <c r="K21" s="168" t="s">
        <v>193</v>
      </c>
      <c r="L21" s="168" t="s">
        <v>193</v>
      </c>
      <c r="M21" s="170" t="s">
        <v>176</v>
      </c>
      <c r="N21" s="189"/>
      <c r="O21" s="181"/>
      <c r="P21" s="18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</row>
    <row r="22" spans="1:40" ht="27">
      <c r="A22" s="172" t="s">
        <v>197</v>
      </c>
      <c r="B22" s="172" t="s">
        <v>172</v>
      </c>
      <c r="C22" s="173" t="s">
        <v>57</v>
      </c>
      <c r="D22" s="175">
        <v>1256.79</v>
      </c>
      <c r="E22" s="164">
        <v>33</v>
      </c>
      <c r="F22" s="164">
        <v>8</v>
      </c>
      <c r="G22" s="210">
        <v>809795.91</v>
      </c>
      <c r="H22" s="165" t="s">
        <v>173</v>
      </c>
      <c r="I22" s="167" t="s">
        <v>174</v>
      </c>
      <c r="J22" s="168" t="s">
        <v>175</v>
      </c>
      <c r="K22" s="168"/>
      <c r="L22" s="168" t="s">
        <v>175</v>
      </c>
      <c r="M22" s="170" t="s">
        <v>176</v>
      </c>
      <c r="N22" s="189"/>
      <c r="O22" s="181"/>
      <c r="P22" s="18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</row>
    <row r="23" spans="1:40">
      <c r="A23" s="172" t="s">
        <v>197</v>
      </c>
      <c r="B23" s="172" t="s">
        <v>172</v>
      </c>
      <c r="C23" s="174" t="s">
        <v>64</v>
      </c>
      <c r="D23" s="175">
        <v>1180.52</v>
      </c>
      <c r="E23" s="164">
        <v>33</v>
      </c>
      <c r="F23" s="164">
        <v>8</v>
      </c>
      <c r="G23" s="209">
        <v>687422.65</v>
      </c>
      <c r="H23" s="165" t="s">
        <v>173</v>
      </c>
      <c r="I23" s="167" t="s">
        <v>174</v>
      </c>
      <c r="J23" s="168" t="s">
        <v>175</v>
      </c>
      <c r="K23" s="168"/>
      <c r="L23" s="168" t="s">
        <v>175</v>
      </c>
      <c r="M23" s="170"/>
      <c r="N23" s="189"/>
      <c r="O23" s="181"/>
      <c r="P23" s="18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</row>
    <row r="24" spans="1:40" ht="27">
      <c r="A24" s="172" t="s">
        <v>197</v>
      </c>
      <c r="B24" s="172" t="s">
        <v>172</v>
      </c>
      <c r="C24" s="178" t="s">
        <v>28</v>
      </c>
      <c r="D24" s="175">
        <v>1218.17</v>
      </c>
      <c r="E24" s="164">
        <v>33</v>
      </c>
      <c r="F24" s="164">
        <v>8</v>
      </c>
      <c r="G24" s="209">
        <v>809494.56</v>
      </c>
      <c r="H24" s="165" t="s">
        <v>173</v>
      </c>
      <c r="I24" s="167" t="s">
        <v>174</v>
      </c>
      <c r="J24" s="168" t="s">
        <v>175</v>
      </c>
      <c r="K24" s="168"/>
      <c r="L24" s="168" t="s">
        <v>175</v>
      </c>
      <c r="M24" s="170" t="s">
        <v>176</v>
      </c>
      <c r="N24" s="189"/>
      <c r="O24" s="181"/>
      <c r="P24" s="18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</row>
    <row r="25" spans="1:40" ht="40.5">
      <c r="A25" s="172" t="s">
        <v>197</v>
      </c>
      <c r="B25" s="172" t="s">
        <v>172</v>
      </c>
      <c r="C25" s="183" t="s">
        <v>63</v>
      </c>
      <c r="D25" s="175">
        <v>1180.72</v>
      </c>
      <c r="E25" s="164">
        <v>33</v>
      </c>
      <c r="F25" s="164">
        <v>8</v>
      </c>
      <c r="G25" s="209">
        <v>964575.15</v>
      </c>
      <c r="H25" s="165" t="s">
        <v>173</v>
      </c>
      <c r="I25" s="177" t="s">
        <v>174</v>
      </c>
      <c r="J25" s="176" t="s">
        <v>175</v>
      </c>
      <c r="K25" s="176"/>
      <c r="L25" s="176" t="s">
        <v>175</v>
      </c>
      <c r="M25" s="170" t="s">
        <v>198</v>
      </c>
      <c r="N25" s="189"/>
      <c r="O25" s="181"/>
      <c r="P25" s="18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</row>
    <row r="26" spans="1:40" ht="27">
      <c r="A26" s="172" t="s">
        <v>197</v>
      </c>
      <c r="B26" s="172" t="s">
        <v>172</v>
      </c>
      <c r="C26" s="173" t="s">
        <v>150</v>
      </c>
      <c r="D26" s="175">
        <v>1204</v>
      </c>
      <c r="E26" s="164">
        <v>33</v>
      </c>
      <c r="F26" s="164">
        <v>8</v>
      </c>
      <c r="G26" s="209">
        <v>920482.12</v>
      </c>
      <c r="H26" s="165" t="s">
        <v>173</v>
      </c>
      <c r="I26" s="167" t="s">
        <v>174</v>
      </c>
      <c r="J26" s="168" t="s">
        <v>175</v>
      </c>
      <c r="K26" s="168"/>
      <c r="L26" s="168" t="s">
        <v>175</v>
      </c>
      <c r="M26" s="170" t="s">
        <v>176</v>
      </c>
      <c r="N26" s="189"/>
      <c r="O26" s="181"/>
      <c r="P26" s="18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</row>
    <row r="27" spans="1:40" ht="27">
      <c r="A27" s="172" t="s">
        <v>199</v>
      </c>
      <c r="B27" s="172" t="s">
        <v>172</v>
      </c>
      <c r="C27" s="174" t="s">
        <v>60</v>
      </c>
      <c r="D27" s="182">
        <v>1204.51</v>
      </c>
      <c r="E27" s="164">
        <v>33</v>
      </c>
      <c r="F27" s="164">
        <v>8</v>
      </c>
      <c r="G27" s="209">
        <v>847734.08</v>
      </c>
      <c r="H27" s="165" t="s">
        <v>173</v>
      </c>
      <c r="I27" s="167" t="s">
        <v>178</v>
      </c>
      <c r="J27" s="168" t="s">
        <v>175</v>
      </c>
      <c r="K27" s="168"/>
      <c r="L27" s="168" t="s">
        <v>200</v>
      </c>
      <c r="M27" s="170" t="s">
        <v>176</v>
      </c>
      <c r="N27" s="189" t="s">
        <v>201</v>
      </c>
      <c r="O27" s="181"/>
      <c r="P27" s="18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</row>
    <row r="28" spans="1:40" ht="27">
      <c r="A28" s="172" t="s">
        <v>199</v>
      </c>
      <c r="B28" s="172" t="s">
        <v>172</v>
      </c>
      <c r="C28" s="178" t="s">
        <v>155</v>
      </c>
      <c r="D28" s="175">
        <v>1054.1400000000001</v>
      </c>
      <c r="E28" s="164">
        <v>18</v>
      </c>
      <c r="F28" s="164">
        <v>6</v>
      </c>
      <c r="G28" s="210">
        <v>606488.81999999995</v>
      </c>
      <c r="H28" s="165" t="s">
        <v>173</v>
      </c>
      <c r="I28" s="167" t="s">
        <v>178</v>
      </c>
      <c r="J28" s="168" t="s">
        <v>175</v>
      </c>
      <c r="K28" s="168"/>
      <c r="L28" s="168" t="s">
        <v>175</v>
      </c>
      <c r="M28" s="170" t="s">
        <v>176</v>
      </c>
      <c r="N28" s="189"/>
      <c r="O28" s="181"/>
      <c r="P28" s="18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</row>
    <row r="29" spans="1:40" ht="27">
      <c r="A29" s="172" t="s">
        <v>199</v>
      </c>
      <c r="B29" s="172" t="s">
        <v>172</v>
      </c>
      <c r="C29" s="174" t="s">
        <v>58</v>
      </c>
      <c r="D29" s="182">
        <v>1214.8399999999999</v>
      </c>
      <c r="E29" s="164">
        <v>33</v>
      </c>
      <c r="F29" s="164">
        <v>8</v>
      </c>
      <c r="G29" s="209">
        <v>834506.71</v>
      </c>
      <c r="H29" s="165" t="s">
        <v>173</v>
      </c>
      <c r="I29" s="167" t="s">
        <v>178</v>
      </c>
      <c r="J29" s="168" t="s">
        <v>175</v>
      </c>
      <c r="K29" s="168"/>
      <c r="L29" s="168" t="s">
        <v>200</v>
      </c>
      <c r="M29" s="170"/>
      <c r="N29" s="189" t="s">
        <v>201</v>
      </c>
      <c r="O29" s="181"/>
      <c r="P29" s="18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</row>
    <row r="30" spans="1:40">
      <c r="A30" s="172" t="s">
        <v>202</v>
      </c>
      <c r="B30" s="172" t="s">
        <v>172</v>
      </c>
      <c r="C30" s="174" t="s">
        <v>32</v>
      </c>
      <c r="D30" s="175">
        <v>5769.03</v>
      </c>
      <c r="E30" s="164">
        <v>122</v>
      </c>
      <c r="F30" s="164">
        <v>12</v>
      </c>
      <c r="G30" s="210">
        <v>2833925.95</v>
      </c>
      <c r="H30" s="165" t="s">
        <v>173</v>
      </c>
      <c r="I30" s="167" t="s">
        <v>174</v>
      </c>
      <c r="J30" s="168" t="s">
        <v>175</v>
      </c>
      <c r="K30" s="168"/>
      <c r="L30" s="168" t="s">
        <v>175</v>
      </c>
      <c r="M30" s="170"/>
      <c r="N30" s="189"/>
      <c r="O30" s="181"/>
      <c r="P30" s="18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</row>
    <row r="31" spans="1:40">
      <c r="A31" s="172" t="s">
        <v>202</v>
      </c>
      <c r="B31" s="172" t="s">
        <v>172</v>
      </c>
      <c r="C31" s="174" t="s">
        <v>203</v>
      </c>
      <c r="D31" s="175">
        <v>2730.73</v>
      </c>
      <c r="E31" s="164">
        <v>60</v>
      </c>
      <c r="F31" s="164">
        <v>10</v>
      </c>
      <c r="G31" s="210">
        <v>1494762.58</v>
      </c>
      <c r="H31" s="165" t="s">
        <v>173</v>
      </c>
      <c r="I31" s="167" t="s">
        <v>174</v>
      </c>
      <c r="J31" s="168" t="s">
        <v>175</v>
      </c>
      <c r="K31" s="168"/>
      <c r="L31" s="168" t="s">
        <v>175</v>
      </c>
      <c r="M31" s="170"/>
      <c r="N31" s="189"/>
      <c r="O31" s="181"/>
      <c r="P31" s="18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</row>
    <row r="32" spans="1:40">
      <c r="A32" s="172" t="s">
        <v>202</v>
      </c>
      <c r="B32" s="172" t="s">
        <v>172</v>
      </c>
      <c r="C32" s="173" t="s">
        <v>204</v>
      </c>
      <c r="D32" s="175">
        <v>4420.17</v>
      </c>
      <c r="E32" s="164">
        <v>100</v>
      </c>
      <c r="F32" s="164">
        <v>10</v>
      </c>
      <c r="G32" s="210">
        <v>2379379.7000000002</v>
      </c>
      <c r="H32" s="165" t="s">
        <v>173</v>
      </c>
      <c r="I32" s="167" t="s">
        <v>174</v>
      </c>
      <c r="J32" s="168" t="s">
        <v>175</v>
      </c>
      <c r="K32" s="168"/>
      <c r="L32" s="168" t="s">
        <v>175</v>
      </c>
      <c r="M32" s="170"/>
      <c r="N32" s="189"/>
      <c r="O32" s="181"/>
      <c r="P32" s="18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</row>
    <row r="33" spans="1:40" ht="36.75" customHeight="1">
      <c r="A33" s="214" t="s">
        <v>205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6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</row>
    <row r="34" spans="1:40">
      <c r="A34" s="172"/>
      <c r="B34" s="172" t="s">
        <v>206</v>
      </c>
      <c r="C34" s="173" t="s">
        <v>207</v>
      </c>
      <c r="D34" s="175">
        <v>3056.62</v>
      </c>
      <c r="E34" s="164">
        <v>48</v>
      </c>
      <c r="F34" s="164">
        <v>12</v>
      </c>
      <c r="G34" s="211">
        <v>1926362.72</v>
      </c>
      <c r="H34" s="165" t="s">
        <v>173</v>
      </c>
      <c r="I34" s="177" t="s">
        <v>174</v>
      </c>
      <c r="J34" s="176" t="s">
        <v>179</v>
      </c>
      <c r="K34" s="176"/>
      <c r="L34" s="176" t="s">
        <v>175</v>
      </c>
      <c r="M34" s="170"/>
      <c r="N34" s="189"/>
      <c r="O34" s="181"/>
      <c r="P34" s="18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</row>
    <row r="35" spans="1:40">
      <c r="A35" s="172"/>
      <c r="B35" s="172" t="s">
        <v>206</v>
      </c>
      <c r="C35" s="173" t="s">
        <v>208</v>
      </c>
      <c r="D35" s="175">
        <v>2702.2</v>
      </c>
      <c r="E35" s="164">
        <v>61</v>
      </c>
      <c r="F35" s="164">
        <v>12</v>
      </c>
      <c r="G35" s="211">
        <v>1406959.8</v>
      </c>
      <c r="H35" s="165" t="s">
        <v>173</v>
      </c>
      <c r="I35" s="167" t="s">
        <v>174</v>
      </c>
      <c r="J35" s="168" t="s">
        <v>175</v>
      </c>
      <c r="K35" s="168"/>
      <c r="L35" s="168" t="s">
        <v>175</v>
      </c>
      <c r="M35" s="170"/>
      <c r="N35" s="189"/>
      <c r="O35" s="181"/>
      <c r="P35" s="18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</row>
    <row r="36" spans="1:40">
      <c r="A36" s="172"/>
      <c r="B36" s="172" t="s">
        <v>206</v>
      </c>
      <c r="C36" s="173" t="s">
        <v>156</v>
      </c>
      <c r="D36" s="175">
        <v>4404.4399999999996</v>
      </c>
      <c r="E36" s="164">
        <v>101</v>
      </c>
      <c r="F36" s="164">
        <v>14</v>
      </c>
      <c r="G36" s="211">
        <v>2504310.96</v>
      </c>
      <c r="H36" s="165" t="s">
        <v>173</v>
      </c>
      <c r="I36" s="167" t="s">
        <v>174</v>
      </c>
      <c r="J36" s="168" t="s">
        <v>175</v>
      </c>
      <c r="K36" s="168"/>
      <c r="L36" s="168" t="s">
        <v>175</v>
      </c>
      <c r="M36" s="170"/>
      <c r="N36" s="189"/>
      <c r="O36" s="181"/>
      <c r="P36" s="18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</row>
    <row r="37" spans="1:40">
      <c r="A37" s="172"/>
      <c r="B37" s="172" t="s">
        <v>206</v>
      </c>
      <c r="C37" s="173" t="s">
        <v>209</v>
      </c>
      <c r="D37" s="175">
        <v>5256.49</v>
      </c>
      <c r="E37" s="164">
        <v>78</v>
      </c>
      <c r="F37" s="164">
        <v>12</v>
      </c>
      <c r="G37" s="211">
        <v>1980304.85</v>
      </c>
      <c r="H37" s="165" t="s">
        <v>173</v>
      </c>
      <c r="I37" s="167" t="s">
        <v>174</v>
      </c>
      <c r="J37" s="168" t="s">
        <v>179</v>
      </c>
      <c r="K37" s="168" t="s">
        <v>175</v>
      </c>
      <c r="L37" s="168"/>
      <c r="M37" s="169"/>
      <c r="N37" s="189"/>
      <c r="O37" s="181"/>
      <c r="P37" s="18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</row>
    <row r="38" spans="1:40">
      <c r="A38" s="172"/>
      <c r="B38" s="172" t="s">
        <v>206</v>
      </c>
      <c r="C38" s="173" t="s">
        <v>89</v>
      </c>
      <c r="D38" s="175">
        <v>2285.52</v>
      </c>
      <c r="E38" s="164">
        <v>67</v>
      </c>
      <c r="F38" s="164">
        <v>12</v>
      </c>
      <c r="G38" s="211">
        <v>1685590.22</v>
      </c>
      <c r="H38" s="165" t="s">
        <v>173</v>
      </c>
      <c r="I38" s="167" t="s">
        <v>174</v>
      </c>
      <c r="J38" s="169" t="s">
        <v>185</v>
      </c>
      <c r="K38" s="169" t="s">
        <v>185</v>
      </c>
      <c r="L38" s="169" t="s">
        <v>185</v>
      </c>
      <c r="M38" s="169"/>
      <c r="N38" s="189"/>
      <c r="O38" s="181"/>
      <c r="P38" s="18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</row>
    <row r="39" spans="1:40" ht="27">
      <c r="A39" s="172"/>
      <c r="B39" s="172" t="s">
        <v>206</v>
      </c>
      <c r="C39" s="178" t="s">
        <v>210</v>
      </c>
      <c r="D39" s="175">
        <v>2683.71</v>
      </c>
      <c r="E39" s="164">
        <v>32</v>
      </c>
      <c r="F39" s="164">
        <v>12</v>
      </c>
      <c r="G39" s="211">
        <v>909240.62</v>
      </c>
      <c r="H39" s="165" t="s">
        <v>173</v>
      </c>
      <c r="I39" s="167" t="s">
        <v>178</v>
      </c>
      <c r="J39" s="168" t="s">
        <v>179</v>
      </c>
      <c r="K39" s="168" t="s">
        <v>193</v>
      </c>
      <c r="L39" s="168" t="s">
        <v>193</v>
      </c>
      <c r="M39" s="169"/>
      <c r="N39" s="189" t="s">
        <v>211</v>
      </c>
      <c r="O39" s="181"/>
      <c r="P39" s="18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</row>
    <row r="40" spans="1:40">
      <c r="A40" s="172" t="s">
        <v>212</v>
      </c>
      <c r="B40" s="172" t="s">
        <v>206</v>
      </c>
      <c r="C40" s="174" t="s">
        <v>213</v>
      </c>
      <c r="D40" s="175">
        <v>2594.89</v>
      </c>
      <c r="E40" s="164">
        <v>48</v>
      </c>
      <c r="F40" s="164">
        <v>12</v>
      </c>
      <c r="G40" s="211">
        <v>1403219.95</v>
      </c>
      <c r="H40" s="165" t="s">
        <v>173</v>
      </c>
      <c r="I40" s="167" t="s">
        <v>174</v>
      </c>
      <c r="J40" s="168" t="s">
        <v>175</v>
      </c>
      <c r="K40" s="176"/>
      <c r="L40" s="176" t="s">
        <v>175</v>
      </c>
      <c r="M40" s="169"/>
      <c r="N40" s="189"/>
      <c r="O40" s="181"/>
      <c r="P40" s="18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</row>
    <row r="41" spans="1:40" ht="27">
      <c r="A41" s="172" t="s">
        <v>212</v>
      </c>
      <c r="B41" s="172" t="s">
        <v>206</v>
      </c>
      <c r="C41" s="178" t="s">
        <v>91</v>
      </c>
      <c r="D41" s="175">
        <v>1822.82</v>
      </c>
      <c r="E41" s="164">
        <v>40</v>
      </c>
      <c r="F41" s="164">
        <v>12</v>
      </c>
      <c r="G41" s="210">
        <v>1098459.17</v>
      </c>
      <c r="H41" s="165" t="s">
        <v>173</v>
      </c>
      <c r="I41" s="167" t="s">
        <v>174</v>
      </c>
      <c r="J41" s="168" t="s">
        <v>175</v>
      </c>
      <c r="K41" s="168"/>
      <c r="L41" s="168" t="s">
        <v>175</v>
      </c>
      <c r="M41" s="170" t="s">
        <v>176</v>
      </c>
      <c r="N41" s="189"/>
      <c r="O41" s="181"/>
      <c r="P41" s="18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</row>
    <row r="42" spans="1:40" ht="27">
      <c r="A42" s="172" t="s">
        <v>212</v>
      </c>
      <c r="B42" s="172" t="s">
        <v>206</v>
      </c>
      <c r="C42" s="173" t="s">
        <v>92</v>
      </c>
      <c r="D42" s="175">
        <v>649.66999999999996</v>
      </c>
      <c r="E42" s="164">
        <v>13</v>
      </c>
      <c r="F42" s="164">
        <v>6</v>
      </c>
      <c r="G42" s="209">
        <v>524984.37</v>
      </c>
      <c r="H42" s="165" t="s">
        <v>173</v>
      </c>
      <c r="I42" s="167" t="s">
        <v>174</v>
      </c>
      <c r="J42" s="168" t="s">
        <v>175</v>
      </c>
      <c r="K42" s="168"/>
      <c r="L42" s="168" t="s">
        <v>175</v>
      </c>
      <c r="M42" s="170" t="s">
        <v>176</v>
      </c>
      <c r="N42" s="189" t="s">
        <v>201</v>
      </c>
      <c r="O42" s="181"/>
      <c r="P42" s="18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</row>
    <row r="43" spans="1:40">
      <c r="A43" s="172" t="s">
        <v>214</v>
      </c>
      <c r="B43" s="172" t="s">
        <v>206</v>
      </c>
      <c r="C43" s="178" t="s">
        <v>94</v>
      </c>
      <c r="D43" s="175">
        <v>1782.25</v>
      </c>
      <c r="E43" s="164">
        <v>30</v>
      </c>
      <c r="F43" s="164">
        <v>12</v>
      </c>
      <c r="G43" s="211">
        <v>879639.67</v>
      </c>
      <c r="H43" s="165" t="s">
        <v>173</v>
      </c>
      <c r="I43" s="167" t="s">
        <v>174</v>
      </c>
      <c r="J43" s="168" t="s">
        <v>179</v>
      </c>
      <c r="K43" s="168" t="s">
        <v>175</v>
      </c>
      <c r="L43" s="168"/>
      <c r="M43" s="169"/>
      <c r="N43" s="189"/>
      <c r="O43" s="181"/>
      <c r="P43" s="18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</row>
    <row r="44" spans="1:40">
      <c r="A44" s="172" t="s">
        <v>214</v>
      </c>
      <c r="B44" s="172" t="s">
        <v>206</v>
      </c>
      <c r="C44" s="173" t="s">
        <v>95</v>
      </c>
      <c r="D44" s="175">
        <v>1713</v>
      </c>
      <c r="E44" s="164">
        <v>30</v>
      </c>
      <c r="F44" s="164">
        <v>12</v>
      </c>
      <c r="G44" s="209">
        <v>804157.01</v>
      </c>
      <c r="H44" s="165" t="s">
        <v>173</v>
      </c>
      <c r="I44" s="167" t="s">
        <v>174</v>
      </c>
      <c r="J44" s="168" t="s">
        <v>179</v>
      </c>
      <c r="K44" s="168" t="s">
        <v>175</v>
      </c>
      <c r="L44" s="168"/>
      <c r="M44" s="169"/>
      <c r="N44" s="189"/>
      <c r="O44" s="181"/>
      <c r="P44" s="18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</row>
    <row r="45" spans="1:40">
      <c r="A45" s="172"/>
      <c r="B45" s="172" t="s">
        <v>206</v>
      </c>
      <c r="C45" s="174" t="s">
        <v>31</v>
      </c>
      <c r="D45" s="175">
        <v>2955.46</v>
      </c>
      <c r="E45" s="164">
        <v>52</v>
      </c>
      <c r="F45" s="164">
        <v>10</v>
      </c>
      <c r="G45" s="209">
        <v>1683692.24</v>
      </c>
      <c r="H45" s="165" t="s">
        <v>173</v>
      </c>
      <c r="I45" s="167" t="s">
        <v>174</v>
      </c>
      <c r="J45" s="168" t="s">
        <v>179</v>
      </c>
      <c r="K45" s="168" t="s">
        <v>175</v>
      </c>
      <c r="L45" s="168"/>
      <c r="M45" s="169"/>
      <c r="N45" s="189"/>
      <c r="O45" s="181"/>
      <c r="P45" s="18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</row>
    <row r="46" spans="1:40">
      <c r="A46" s="172"/>
      <c r="B46" s="172" t="s">
        <v>206</v>
      </c>
      <c r="C46" s="173" t="s">
        <v>215</v>
      </c>
      <c r="D46" s="175">
        <v>635.86</v>
      </c>
      <c r="E46" s="164">
        <v>8</v>
      </c>
      <c r="F46" s="164">
        <v>8</v>
      </c>
      <c r="G46" s="211">
        <v>453998.15</v>
      </c>
      <c r="H46" s="165" t="s">
        <v>173</v>
      </c>
      <c r="I46" s="167" t="s">
        <v>174</v>
      </c>
      <c r="J46" s="168" t="s">
        <v>179</v>
      </c>
      <c r="K46" s="168"/>
      <c r="L46" s="168" t="s">
        <v>175</v>
      </c>
      <c r="M46" s="169"/>
      <c r="N46" s="189"/>
      <c r="O46" s="181"/>
      <c r="P46" s="18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</row>
    <row r="47" spans="1:40">
      <c r="A47" s="172"/>
      <c r="B47" s="172" t="s">
        <v>206</v>
      </c>
      <c r="C47" s="178" t="s">
        <v>97</v>
      </c>
      <c r="D47" s="175">
        <v>1867.75</v>
      </c>
      <c r="E47" s="164">
        <v>16</v>
      </c>
      <c r="F47" s="164">
        <v>10</v>
      </c>
      <c r="G47" s="209">
        <v>938267.55</v>
      </c>
      <c r="H47" s="165" t="s">
        <v>173</v>
      </c>
      <c r="I47" s="167" t="s">
        <v>178</v>
      </c>
      <c r="J47" s="168" t="s">
        <v>179</v>
      </c>
      <c r="K47" s="168" t="s">
        <v>175</v>
      </c>
      <c r="L47" s="168"/>
      <c r="M47" s="169"/>
      <c r="N47" s="189"/>
      <c r="O47" s="181"/>
      <c r="P47" s="18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</row>
    <row r="48" spans="1:40">
      <c r="A48" s="172"/>
      <c r="B48" s="172" t="s">
        <v>206</v>
      </c>
      <c r="C48" s="184" t="s">
        <v>216</v>
      </c>
      <c r="D48" s="175">
        <v>3763.23</v>
      </c>
      <c r="E48" s="164">
        <v>72</v>
      </c>
      <c r="F48" s="164">
        <v>12</v>
      </c>
      <c r="G48" s="211">
        <v>1960664.53</v>
      </c>
      <c r="H48" s="165" t="s">
        <v>173</v>
      </c>
      <c r="I48" s="167" t="s">
        <v>174</v>
      </c>
      <c r="J48" s="168" t="s">
        <v>179</v>
      </c>
      <c r="K48" s="168"/>
      <c r="L48" s="168" t="s">
        <v>175</v>
      </c>
      <c r="M48" s="169"/>
      <c r="N48" s="189"/>
      <c r="O48" s="181"/>
      <c r="P48" s="18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</row>
    <row r="49" spans="1:40">
      <c r="A49" s="172"/>
      <c r="B49" s="172" t="s">
        <v>206</v>
      </c>
      <c r="C49" s="173" t="s">
        <v>99</v>
      </c>
      <c r="D49" s="175">
        <v>1571.27</v>
      </c>
      <c r="E49" s="164">
        <v>30</v>
      </c>
      <c r="F49" s="164">
        <v>10</v>
      </c>
      <c r="G49" s="209">
        <v>799373.58</v>
      </c>
      <c r="H49" s="165" t="s">
        <v>173</v>
      </c>
      <c r="I49" s="167" t="s">
        <v>174</v>
      </c>
      <c r="J49" s="168" t="s">
        <v>179</v>
      </c>
      <c r="K49" s="168" t="s">
        <v>175</v>
      </c>
      <c r="L49" s="168"/>
      <c r="M49" s="169"/>
      <c r="N49" s="189"/>
      <c r="O49" s="181"/>
      <c r="P49" s="18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</row>
    <row r="50" spans="1:40">
      <c r="A50" s="172"/>
      <c r="B50" s="172" t="s">
        <v>206</v>
      </c>
      <c r="C50" s="178" t="s">
        <v>217</v>
      </c>
      <c r="D50" s="175">
        <v>1212.9100000000001</v>
      </c>
      <c r="E50" s="164">
        <v>32</v>
      </c>
      <c r="F50" s="164">
        <v>8</v>
      </c>
      <c r="G50" s="211">
        <v>878430.78</v>
      </c>
      <c r="H50" s="165" t="s">
        <v>173</v>
      </c>
      <c r="I50" s="167" t="s">
        <v>174</v>
      </c>
      <c r="J50" s="176" t="s">
        <v>175</v>
      </c>
      <c r="K50" s="176"/>
      <c r="L50" s="168" t="s">
        <v>175</v>
      </c>
      <c r="M50" s="169"/>
      <c r="N50" s="189"/>
      <c r="O50" s="181"/>
      <c r="P50" s="18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</row>
    <row r="51" spans="1:40">
      <c r="A51" s="172" t="s">
        <v>218</v>
      </c>
      <c r="B51" s="172" t="s">
        <v>206</v>
      </c>
      <c r="C51" s="173" t="s">
        <v>70</v>
      </c>
      <c r="D51" s="175">
        <v>991.06</v>
      </c>
      <c r="E51" s="164">
        <v>18</v>
      </c>
      <c r="F51" s="164">
        <v>8</v>
      </c>
      <c r="G51" s="209">
        <v>547158.48</v>
      </c>
      <c r="H51" s="165" t="s">
        <v>173</v>
      </c>
      <c r="I51" s="167" t="s">
        <v>174</v>
      </c>
      <c r="J51" s="168" t="s">
        <v>179</v>
      </c>
      <c r="K51" s="168" t="s">
        <v>175</v>
      </c>
      <c r="L51" s="176"/>
      <c r="M51" s="170"/>
      <c r="N51" s="189"/>
      <c r="O51" s="181"/>
      <c r="P51" s="18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</row>
    <row r="52" spans="1:40" ht="27">
      <c r="A52" s="172"/>
      <c r="B52" s="172" t="s">
        <v>206</v>
      </c>
      <c r="C52" s="173" t="s">
        <v>219</v>
      </c>
      <c r="D52" s="175">
        <v>3818.67</v>
      </c>
      <c r="E52" s="164">
        <v>81</v>
      </c>
      <c r="F52" s="164">
        <v>12</v>
      </c>
      <c r="G52" s="211">
        <v>2033931.26</v>
      </c>
      <c r="H52" s="165" t="s">
        <v>173</v>
      </c>
      <c r="I52" s="167" t="s">
        <v>174</v>
      </c>
      <c r="J52" s="168" t="s">
        <v>175</v>
      </c>
      <c r="K52" s="168"/>
      <c r="L52" s="168" t="s">
        <v>175</v>
      </c>
      <c r="M52" s="170" t="s">
        <v>176</v>
      </c>
      <c r="N52" s="189"/>
      <c r="O52" s="181"/>
      <c r="P52" s="18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</row>
    <row r="53" spans="1:40">
      <c r="A53" s="172" t="s">
        <v>220</v>
      </c>
      <c r="B53" s="172" t="s">
        <v>206</v>
      </c>
      <c r="C53" s="173" t="s">
        <v>103</v>
      </c>
      <c r="D53" s="185">
        <v>2056.34</v>
      </c>
      <c r="E53" s="164">
        <v>35</v>
      </c>
      <c r="F53" s="164">
        <v>12</v>
      </c>
      <c r="G53" s="209">
        <v>1110928.23</v>
      </c>
      <c r="H53" s="165" t="s">
        <v>173</v>
      </c>
      <c r="I53" s="167" t="s">
        <v>174</v>
      </c>
      <c r="J53" s="168" t="s">
        <v>179</v>
      </c>
      <c r="K53" s="168" t="s">
        <v>175</v>
      </c>
      <c r="L53" s="168"/>
      <c r="M53" s="169"/>
      <c r="N53" s="189"/>
      <c r="O53" s="181"/>
      <c r="P53" s="18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</row>
    <row r="54" spans="1:40">
      <c r="A54" s="172" t="s">
        <v>220</v>
      </c>
      <c r="B54" s="172" t="s">
        <v>206</v>
      </c>
      <c r="C54" s="173" t="s">
        <v>221</v>
      </c>
      <c r="D54" s="175">
        <v>2074</v>
      </c>
      <c r="E54" s="164">
        <v>36</v>
      </c>
      <c r="F54" s="164">
        <v>10</v>
      </c>
      <c r="G54" s="211">
        <v>1113366.93</v>
      </c>
      <c r="H54" s="165" t="s">
        <v>173</v>
      </c>
      <c r="I54" s="167" t="s">
        <v>174</v>
      </c>
      <c r="J54" s="168" t="s">
        <v>179</v>
      </c>
      <c r="K54" s="168" t="s">
        <v>175</v>
      </c>
      <c r="L54" s="168"/>
      <c r="M54" s="169"/>
      <c r="N54" s="189"/>
      <c r="O54" s="181"/>
      <c r="P54" s="18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</row>
    <row r="55" spans="1:40">
      <c r="A55" s="172" t="s">
        <v>222</v>
      </c>
      <c r="B55" s="172" t="s">
        <v>206</v>
      </c>
      <c r="C55" s="178" t="s">
        <v>106</v>
      </c>
      <c r="D55" s="175">
        <v>647.42999999999995</v>
      </c>
      <c r="E55" s="164">
        <v>12</v>
      </c>
      <c r="F55" s="164">
        <v>8</v>
      </c>
      <c r="G55" s="211">
        <v>481823.05</v>
      </c>
      <c r="H55" s="165" t="s">
        <v>173</v>
      </c>
      <c r="I55" s="167" t="s">
        <v>178</v>
      </c>
      <c r="J55" s="168" t="s">
        <v>179</v>
      </c>
      <c r="K55" s="168" t="s">
        <v>193</v>
      </c>
      <c r="L55" s="168" t="s">
        <v>193</v>
      </c>
      <c r="M55" s="169"/>
      <c r="N55" s="189"/>
      <c r="O55" s="181"/>
      <c r="P55" s="18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</row>
    <row r="56" spans="1:40">
      <c r="A56" s="172" t="s">
        <v>222</v>
      </c>
      <c r="B56" s="172" t="s">
        <v>206</v>
      </c>
      <c r="C56" s="178" t="s">
        <v>107</v>
      </c>
      <c r="D56" s="175">
        <v>369.5</v>
      </c>
      <c r="E56" s="164">
        <v>8</v>
      </c>
      <c r="F56" s="164">
        <v>6</v>
      </c>
      <c r="G56" s="209">
        <v>256390.52</v>
      </c>
      <c r="H56" s="165" t="s">
        <v>173</v>
      </c>
      <c r="I56" s="167" t="s">
        <v>174</v>
      </c>
      <c r="J56" s="169" t="s">
        <v>185</v>
      </c>
      <c r="K56" s="169" t="s">
        <v>185</v>
      </c>
      <c r="L56" s="169" t="s">
        <v>185</v>
      </c>
      <c r="M56" s="169"/>
      <c r="N56" s="189"/>
      <c r="O56" s="181"/>
      <c r="P56" s="18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</row>
    <row r="57" spans="1:40" ht="27">
      <c r="A57" s="172" t="s">
        <v>222</v>
      </c>
      <c r="B57" s="172" t="s">
        <v>206</v>
      </c>
      <c r="C57" s="178" t="s">
        <v>109</v>
      </c>
      <c r="D57" s="175">
        <v>1107.27</v>
      </c>
      <c r="E57" s="164">
        <v>27</v>
      </c>
      <c r="F57" s="164">
        <v>8</v>
      </c>
      <c r="G57" s="209">
        <v>765754.83</v>
      </c>
      <c r="H57" s="165" t="s">
        <v>173</v>
      </c>
      <c r="I57" s="167" t="s">
        <v>174</v>
      </c>
      <c r="J57" s="168" t="s">
        <v>175</v>
      </c>
      <c r="K57" s="168"/>
      <c r="L57" s="168" t="s">
        <v>175</v>
      </c>
      <c r="M57" s="170" t="s">
        <v>176</v>
      </c>
      <c r="N57" s="189"/>
      <c r="O57" s="181"/>
      <c r="P57" s="18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</row>
    <row r="58" spans="1:40">
      <c r="A58" s="172"/>
      <c r="B58" s="172" t="s">
        <v>206</v>
      </c>
      <c r="C58" s="173" t="s">
        <v>111</v>
      </c>
      <c r="D58" s="175">
        <v>2837.6</v>
      </c>
      <c r="E58" s="164">
        <v>46</v>
      </c>
      <c r="F58" s="164">
        <v>12</v>
      </c>
      <c r="G58" s="211">
        <v>1933987.27</v>
      </c>
      <c r="H58" s="165" t="s">
        <v>173</v>
      </c>
      <c r="I58" s="177" t="s">
        <v>178</v>
      </c>
      <c r="J58" s="176" t="s">
        <v>175</v>
      </c>
      <c r="K58" s="176"/>
      <c r="L58" s="176" t="s">
        <v>175</v>
      </c>
      <c r="M58" s="170"/>
      <c r="N58" s="189"/>
      <c r="O58" s="181"/>
      <c r="P58" s="18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</row>
    <row r="59" spans="1:40">
      <c r="A59" s="172"/>
      <c r="B59" s="172" t="s">
        <v>206</v>
      </c>
      <c r="C59" s="173" t="s">
        <v>112</v>
      </c>
      <c r="D59" s="175">
        <v>2618.63</v>
      </c>
      <c r="E59" s="164">
        <v>108</v>
      </c>
      <c r="F59" s="164">
        <v>12</v>
      </c>
      <c r="G59" s="209">
        <v>1938972.58</v>
      </c>
      <c r="H59" s="165" t="s">
        <v>173</v>
      </c>
      <c r="I59" s="167" t="s">
        <v>174</v>
      </c>
      <c r="J59" s="168" t="s">
        <v>179</v>
      </c>
      <c r="K59" s="168"/>
      <c r="L59" s="168" t="s">
        <v>175</v>
      </c>
      <c r="M59" s="170"/>
      <c r="N59" s="189"/>
      <c r="O59" s="181"/>
      <c r="P59" s="18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</row>
    <row r="60" spans="1:40">
      <c r="A60" s="172"/>
      <c r="B60" s="172" t="s">
        <v>206</v>
      </c>
      <c r="C60" s="178" t="s">
        <v>113</v>
      </c>
      <c r="D60" s="175">
        <v>2672.49</v>
      </c>
      <c r="E60" s="164">
        <v>47</v>
      </c>
      <c r="F60" s="164">
        <v>12</v>
      </c>
      <c r="G60" s="209">
        <v>1531607.01</v>
      </c>
      <c r="H60" s="165" t="s">
        <v>173</v>
      </c>
      <c r="I60" s="167" t="s">
        <v>174</v>
      </c>
      <c r="J60" s="168" t="s">
        <v>179</v>
      </c>
      <c r="K60" s="168"/>
      <c r="L60" s="168" t="s">
        <v>175</v>
      </c>
      <c r="M60" s="170"/>
      <c r="N60" s="189"/>
      <c r="O60" s="181"/>
      <c r="P60" s="18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</row>
    <row r="61" spans="1:40">
      <c r="A61" s="172" t="s">
        <v>191</v>
      </c>
      <c r="B61" s="172" t="s">
        <v>206</v>
      </c>
      <c r="C61" s="173" t="s">
        <v>114</v>
      </c>
      <c r="D61" s="175">
        <v>1030.9100000000001</v>
      </c>
      <c r="E61" s="164">
        <v>20</v>
      </c>
      <c r="F61" s="164">
        <v>8</v>
      </c>
      <c r="G61" s="211">
        <v>457171.95</v>
      </c>
      <c r="H61" s="165" t="s">
        <v>173</v>
      </c>
      <c r="I61" s="167" t="s">
        <v>178</v>
      </c>
      <c r="J61" s="169" t="s">
        <v>185</v>
      </c>
      <c r="K61" s="169" t="s">
        <v>185</v>
      </c>
      <c r="L61" s="169" t="s">
        <v>185</v>
      </c>
      <c r="M61" s="170"/>
      <c r="N61" s="189"/>
      <c r="O61" s="181"/>
      <c r="P61" s="18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</row>
    <row r="62" spans="1:40">
      <c r="A62" s="172" t="s">
        <v>191</v>
      </c>
      <c r="B62" s="172" t="s">
        <v>206</v>
      </c>
      <c r="C62" s="173" t="s">
        <v>80</v>
      </c>
      <c r="D62" s="175">
        <v>362.37</v>
      </c>
      <c r="E62" s="164">
        <v>8</v>
      </c>
      <c r="F62" s="164">
        <v>6</v>
      </c>
      <c r="G62" s="210">
        <v>228640.82</v>
      </c>
      <c r="H62" s="165" t="s">
        <v>173</v>
      </c>
      <c r="I62" s="167" t="s">
        <v>178</v>
      </c>
      <c r="J62" s="169" t="s">
        <v>185</v>
      </c>
      <c r="K62" s="169" t="s">
        <v>185</v>
      </c>
      <c r="L62" s="169" t="s">
        <v>185</v>
      </c>
      <c r="M62" s="170"/>
      <c r="N62" s="189"/>
      <c r="O62" s="181"/>
      <c r="P62" s="18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</row>
    <row r="63" spans="1:40">
      <c r="A63" s="172"/>
      <c r="B63" s="172" t="s">
        <v>206</v>
      </c>
      <c r="C63" s="178" t="s">
        <v>116</v>
      </c>
      <c r="D63" s="175">
        <v>3039.81</v>
      </c>
      <c r="E63" s="164">
        <v>63</v>
      </c>
      <c r="F63" s="164">
        <v>12</v>
      </c>
      <c r="G63" s="211">
        <v>163290.5</v>
      </c>
      <c r="H63" s="165" t="s">
        <v>173</v>
      </c>
      <c r="I63" s="167" t="s">
        <v>174</v>
      </c>
      <c r="J63" s="168" t="s">
        <v>179</v>
      </c>
      <c r="K63" s="168" t="s">
        <v>175</v>
      </c>
      <c r="L63" s="168"/>
      <c r="M63" s="170"/>
      <c r="N63" s="189"/>
      <c r="O63" s="181"/>
      <c r="P63" s="18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</row>
    <row r="64" spans="1:40">
      <c r="A64" s="172"/>
      <c r="B64" s="172" t="s">
        <v>206</v>
      </c>
      <c r="C64" s="173" t="s">
        <v>223</v>
      </c>
      <c r="D64" s="175">
        <v>539.91</v>
      </c>
      <c r="E64" s="164">
        <v>12</v>
      </c>
      <c r="F64" s="164">
        <v>8</v>
      </c>
      <c r="G64" s="211">
        <v>320207.07</v>
      </c>
      <c r="H64" s="165" t="s">
        <v>173</v>
      </c>
      <c r="I64" s="167" t="s">
        <v>174</v>
      </c>
      <c r="J64" s="168" t="s">
        <v>175</v>
      </c>
      <c r="K64" s="168"/>
      <c r="L64" s="168" t="s">
        <v>175</v>
      </c>
      <c r="M64" s="170"/>
      <c r="N64" s="189"/>
      <c r="O64" s="181"/>
      <c r="P64" s="18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</row>
    <row r="65" spans="1:40" ht="40.5">
      <c r="A65" s="172"/>
      <c r="B65" s="172" t="s">
        <v>206</v>
      </c>
      <c r="C65" s="174" t="s">
        <v>224</v>
      </c>
      <c r="D65" s="175">
        <v>1126.6400000000001</v>
      </c>
      <c r="E65" s="164">
        <v>16</v>
      </c>
      <c r="F65" s="164">
        <v>8</v>
      </c>
      <c r="G65" s="211">
        <v>684134.3</v>
      </c>
      <c r="H65" s="165" t="s">
        <v>173</v>
      </c>
      <c r="I65" s="167" t="s">
        <v>174</v>
      </c>
      <c r="J65" s="168" t="s">
        <v>179</v>
      </c>
      <c r="K65" s="168" t="s">
        <v>175</v>
      </c>
      <c r="L65" s="176"/>
      <c r="M65" s="170"/>
      <c r="N65" s="189" t="s">
        <v>225</v>
      </c>
      <c r="O65" s="181"/>
      <c r="P65" s="18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</row>
    <row r="66" spans="1:40">
      <c r="A66" s="172"/>
      <c r="B66" s="172" t="s">
        <v>206</v>
      </c>
      <c r="C66" s="174" t="s">
        <v>226</v>
      </c>
      <c r="D66" s="175">
        <v>711.09</v>
      </c>
      <c r="E66" s="164">
        <v>14</v>
      </c>
      <c r="F66" s="164">
        <v>8</v>
      </c>
      <c r="G66" s="211">
        <v>326397.51</v>
      </c>
      <c r="H66" s="165" t="s">
        <v>173</v>
      </c>
      <c r="I66" s="167" t="s">
        <v>178</v>
      </c>
      <c r="J66" s="168" t="s">
        <v>179</v>
      </c>
      <c r="K66" s="168" t="s">
        <v>193</v>
      </c>
      <c r="L66" s="168" t="s">
        <v>193</v>
      </c>
      <c r="M66" s="170"/>
      <c r="N66" s="189"/>
      <c r="O66" s="181"/>
      <c r="P66" s="18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</row>
    <row r="67" spans="1:40">
      <c r="A67" s="172"/>
      <c r="B67" s="172" t="s">
        <v>206</v>
      </c>
      <c r="C67" s="173" t="s">
        <v>65</v>
      </c>
      <c r="D67" s="175">
        <v>1176.9100000000001</v>
      </c>
      <c r="E67" s="164">
        <v>22</v>
      </c>
      <c r="F67" s="164">
        <v>8</v>
      </c>
      <c r="G67" s="209">
        <v>702818.22</v>
      </c>
      <c r="H67" s="165" t="s">
        <v>173</v>
      </c>
      <c r="I67" s="167" t="s">
        <v>174</v>
      </c>
      <c r="J67" s="168" t="s">
        <v>179</v>
      </c>
      <c r="K67" s="168" t="s">
        <v>227</v>
      </c>
      <c r="L67" s="168"/>
      <c r="M67" s="170"/>
      <c r="N67" s="189"/>
      <c r="O67" s="181"/>
      <c r="P67" s="18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</row>
    <row r="68" spans="1:40">
      <c r="A68" s="172"/>
      <c r="B68" s="172" t="s">
        <v>206</v>
      </c>
      <c r="C68" s="174" t="s">
        <v>117</v>
      </c>
      <c r="D68" s="175">
        <v>539.46</v>
      </c>
      <c r="E68" s="164">
        <v>12</v>
      </c>
      <c r="F68" s="164">
        <v>6</v>
      </c>
      <c r="G68" s="209">
        <v>255509.18</v>
      </c>
      <c r="H68" s="165" t="s">
        <v>173</v>
      </c>
      <c r="I68" s="167" t="s">
        <v>174</v>
      </c>
      <c r="J68" s="169" t="s">
        <v>185</v>
      </c>
      <c r="K68" s="169" t="s">
        <v>185</v>
      </c>
      <c r="L68" s="169" t="s">
        <v>185</v>
      </c>
      <c r="M68" s="170"/>
      <c r="N68" s="189"/>
      <c r="O68" s="181"/>
      <c r="P68" s="18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</row>
    <row r="69" spans="1:40">
      <c r="A69" s="172" t="s">
        <v>228</v>
      </c>
      <c r="B69" s="172" t="s">
        <v>206</v>
      </c>
      <c r="C69" s="173" t="s">
        <v>118</v>
      </c>
      <c r="D69" s="175">
        <v>2711.79</v>
      </c>
      <c r="E69" s="164">
        <v>60</v>
      </c>
      <c r="F69" s="164">
        <v>12</v>
      </c>
      <c r="G69" s="209">
        <v>1560603.01</v>
      </c>
      <c r="H69" s="165" t="s">
        <v>173</v>
      </c>
      <c r="I69" s="167" t="s">
        <v>174</v>
      </c>
      <c r="J69" s="170" t="s">
        <v>175</v>
      </c>
      <c r="K69" s="170"/>
      <c r="L69" s="170" t="s">
        <v>175</v>
      </c>
      <c r="M69" s="170"/>
      <c r="N69" s="189"/>
      <c r="O69" s="181"/>
      <c r="P69" s="18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</row>
    <row r="70" spans="1:40">
      <c r="A70" s="172" t="s">
        <v>228</v>
      </c>
      <c r="B70" s="172" t="s">
        <v>206</v>
      </c>
      <c r="C70" s="173" t="s">
        <v>119</v>
      </c>
      <c r="D70" s="175">
        <v>2713.06</v>
      </c>
      <c r="E70" s="164">
        <v>61</v>
      </c>
      <c r="F70" s="164">
        <v>12</v>
      </c>
      <c r="G70" s="209">
        <v>1577175.05</v>
      </c>
      <c r="H70" s="165" t="s">
        <v>173</v>
      </c>
      <c r="I70" s="167" t="s">
        <v>174</v>
      </c>
      <c r="J70" s="168" t="s">
        <v>175</v>
      </c>
      <c r="K70" s="168"/>
      <c r="L70" s="168" t="s">
        <v>175</v>
      </c>
      <c r="M70" s="170"/>
      <c r="N70" s="189"/>
      <c r="O70" s="181"/>
      <c r="P70" s="18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</row>
    <row r="71" spans="1:40">
      <c r="A71" s="172" t="s">
        <v>228</v>
      </c>
      <c r="B71" s="172" t="s">
        <v>206</v>
      </c>
      <c r="C71" s="174" t="s">
        <v>120</v>
      </c>
      <c r="D71" s="175">
        <v>4426.67</v>
      </c>
      <c r="E71" s="164">
        <v>100</v>
      </c>
      <c r="F71" s="164">
        <v>12</v>
      </c>
      <c r="G71" s="209">
        <v>2349577.34</v>
      </c>
      <c r="H71" s="165" t="s">
        <v>173</v>
      </c>
      <c r="I71" s="167" t="s">
        <v>174</v>
      </c>
      <c r="J71" s="168" t="s">
        <v>175</v>
      </c>
      <c r="K71" s="168"/>
      <c r="L71" s="168" t="s">
        <v>175</v>
      </c>
      <c r="M71" s="170"/>
      <c r="N71" s="189"/>
      <c r="O71" s="181"/>
      <c r="P71" s="18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</row>
    <row r="72" spans="1:40" ht="27">
      <c r="A72" s="172"/>
      <c r="B72" s="172" t="s">
        <v>206</v>
      </c>
      <c r="C72" s="173" t="s">
        <v>229</v>
      </c>
      <c r="D72" s="175">
        <v>2972.24</v>
      </c>
      <c r="E72" s="164">
        <v>60</v>
      </c>
      <c r="F72" s="164">
        <v>12</v>
      </c>
      <c r="G72" s="211">
        <v>1634950.83</v>
      </c>
      <c r="H72" s="165" t="s">
        <v>173</v>
      </c>
      <c r="I72" s="167" t="s">
        <v>174</v>
      </c>
      <c r="J72" s="168" t="s">
        <v>175</v>
      </c>
      <c r="K72" s="168"/>
      <c r="L72" s="168" t="s">
        <v>175</v>
      </c>
      <c r="M72" s="170" t="s">
        <v>176</v>
      </c>
      <c r="N72" s="189"/>
      <c r="O72" s="181"/>
      <c r="P72" s="18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</row>
    <row r="73" spans="1:40">
      <c r="A73" s="172"/>
      <c r="B73" s="172" t="s">
        <v>206</v>
      </c>
      <c r="C73" s="179" t="s">
        <v>230</v>
      </c>
      <c r="D73" s="175">
        <v>3977.91</v>
      </c>
      <c r="E73" s="164">
        <v>80</v>
      </c>
      <c r="F73" s="164">
        <v>14</v>
      </c>
      <c r="G73" s="211">
        <v>1768822.38</v>
      </c>
      <c r="H73" s="165" t="s">
        <v>173</v>
      </c>
      <c r="I73" s="167" t="s">
        <v>174</v>
      </c>
      <c r="J73" s="168" t="s">
        <v>179</v>
      </c>
      <c r="K73" s="168"/>
      <c r="L73" s="168" t="s">
        <v>175</v>
      </c>
      <c r="M73" s="170"/>
      <c r="N73" s="189"/>
      <c r="O73" s="181"/>
      <c r="P73" s="18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</row>
    <row r="74" spans="1:40">
      <c r="A74" s="172"/>
      <c r="B74" s="172" t="s">
        <v>206</v>
      </c>
      <c r="C74" s="178" t="s">
        <v>231</v>
      </c>
      <c r="D74" s="175">
        <v>1842.46</v>
      </c>
      <c r="E74" s="164">
        <v>47</v>
      </c>
      <c r="F74" s="164">
        <v>10</v>
      </c>
      <c r="G74" s="211">
        <v>1023843.17</v>
      </c>
      <c r="H74" s="165" t="s">
        <v>173</v>
      </c>
      <c r="I74" s="167" t="s">
        <v>174</v>
      </c>
      <c r="J74" s="168" t="s">
        <v>179</v>
      </c>
      <c r="K74" s="168"/>
      <c r="L74" s="168" t="s">
        <v>175</v>
      </c>
      <c r="M74" s="170"/>
      <c r="N74" s="189"/>
      <c r="O74" s="181"/>
      <c r="P74" s="18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</row>
    <row r="75" spans="1:40">
      <c r="A75" s="172" t="s">
        <v>232</v>
      </c>
      <c r="B75" s="172" t="s">
        <v>206</v>
      </c>
      <c r="C75" s="173" t="s">
        <v>122</v>
      </c>
      <c r="D75" s="175">
        <v>2020</v>
      </c>
      <c r="E75" s="164">
        <v>44</v>
      </c>
      <c r="F75" s="164">
        <v>12</v>
      </c>
      <c r="G75" s="209">
        <v>1106905.3700000001</v>
      </c>
      <c r="H75" s="165" t="s">
        <v>173</v>
      </c>
      <c r="I75" s="167" t="s">
        <v>174</v>
      </c>
      <c r="J75" s="168" t="s">
        <v>179</v>
      </c>
      <c r="K75" s="168" t="s">
        <v>175</v>
      </c>
      <c r="L75" s="168"/>
      <c r="M75" s="170"/>
      <c r="N75" s="189"/>
      <c r="O75" s="181"/>
      <c r="P75" s="18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</row>
    <row r="76" spans="1:40">
      <c r="A76" s="172" t="s">
        <v>232</v>
      </c>
      <c r="B76" s="172" t="s">
        <v>206</v>
      </c>
      <c r="C76" s="184" t="s">
        <v>233</v>
      </c>
      <c r="D76" s="164">
        <v>2952.51</v>
      </c>
      <c r="E76" s="164">
        <v>115</v>
      </c>
      <c r="F76" s="164">
        <v>14</v>
      </c>
      <c r="G76" s="211">
        <v>2041234.02</v>
      </c>
      <c r="H76" s="165" t="s">
        <v>173</v>
      </c>
      <c r="I76" s="167" t="s">
        <v>174</v>
      </c>
      <c r="J76" s="168" t="s">
        <v>179</v>
      </c>
      <c r="K76" s="168" t="s">
        <v>193</v>
      </c>
      <c r="L76" s="168" t="s">
        <v>193</v>
      </c>
      <c r="M76" s="170"/>
      <c r="N76" s="189"/>
      <c r="O76" s="181"/>
      <c r="P76" s="18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</row>
    <row r="77" spans="1:40" ht="27">
      <c r="A77" s="172"/>
      <c r="B77" s="172" t="s">
        <v>206</v>
      </c>
      <c r="C77" s="178" t="s">
        <v>123</v>
      </c>
      <c r="D77" s="175">
        <v>3831.51</v>
      </c>
      <c r="E77" s="164">
        <v>80</v>
      </c>
      <c r="F77" s="164">
        <v>14</v>
      </c>
      <c r="G77" s="209">
        <v>2139154.2999999998</v>
      </c>
      <c r="H77" s="165" t="s">
        <v>173</v>
      </c>
      <c r="I77" s="167" t="s">
        <v>174</v>
      </c>
      <c r="J77" s="168" t="s">
        <v>175</v>
      </c>
      <c r="K77" s="168"/>
      <c r="L77" s="168" t="s">
        <v>175</v>
      </c>
      <c r="M77" s="170" t="s">
        <v>176</v>
      </c>
      <c r="N77" s="189"/>
      <c r="O77" s="181"/>
      <c r="P77" s="18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</row>
    <row r="78" spans="1:40" ht="27">
      <c r="A78" s="172"/>
      <c r="B78" s="172" t="s">
        <v>206</v>
      </c>
      <c r="C78" s="173" t="s">
        <v>234</v>
      </c>
      <c r="D78" s="175">
        <v>1011.72</v>
      </c>
      <c r="E78" s="164">
        <v>12</v>
      </c>
      <c r="F78" s="164">
        <v>8</v>
      </c>
      <c r="G78" s="211">
        <v>701125.22</v>
      </c>
      <c r="H78" s="165" t="s">
        <v>173</v>
      </c>
      <c r="I78" s="167" t="s">
        <v>178</v>
      </c>
      <c r="J78" s="168" t="s">
        <v>179</v>
      </c>
      <c r="K78" s="168" t="s">
        <v>175</v>
      </c>
      <c r="L78" s="168"/>
      <c r="M78" s="170"/>
      <c r="N78" s="189" t="s">
        <v>235</v>
      </c>
      <c r="O78" s="181"/>
      <c r="P78" s="18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</row>
    <row r="79" spans="1:40" ht="27">
      <c r="A79" s="172" t="s">
        <v>188</v>
      </c>
      <c r="B79" s="172" t="s">
        <v>206</v>
      </c>
      <c r="C79" s="173" t="s">
        <v>236</v>
      </c>
      <c r="D79" s="175">
        <v>359</v>
      </c>
      <c r="E79" s="164">
        <v>8</v>
      </c>
      <c r="F79" s="164">
        <v>6</v>
      </c>
      <c r="G79" s="211">
        <v>259157.04</v>
      </c>
      <c r="H79" s="165" t="s">
        <v>173</v>
      </c>
      <c r="I79" s="167" t="s">
        <v>178</v>
      </c>
      <c r="J79" s="170" t="s">
        <v>185</v>
      </c>
      <c r="K79" s="170" t="s">
        <v>185</v>
      </c>
      <c r="L79" s="170" t="s">
        <v>185</v>
      </c>
      <c r="M79" s="170"/>
      <c r="N79" s="189"/>
      <c r="O79" s="181"/>
      <c r="P79" s="18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</row>
    <row r="80" spans="1:40">
      <c r="A80" s="172" t="s">
        <v>188</v>
      </c>
      <c r="B80" s="172" t="s">
        <v>206</v>
      </c>
      <c r="C80" s="173" t="s">
        <v>237</v>
      </c>
      <c r="D80" s="175">
        <v>341.38</v>
      </c>
      <c r="E80" s="164">
        <v>10</v>
      </c>
      <c r="F80" s="164"/>
      <c r="G80" s="211">
        <v>366447.14</v>
      </c>
      <c r="H80" s="165" t="s">
        <v>173</v>
      </c>
      <c r="I80" s="167" t="s">
        <v>174</v>
      </c>
      <c r="J80" s="168" t="s">
        <v>179</v>
      </c>
      <c r="K80" s="168"/>
      <c r="L80" s="168" t="s">
        <v>175</v>
      </c>
      <c r="M80" s="170"/>
      <c r="N80" s="189"/>
      <c r="O80" s="181"/>
      <c r="P80" s="18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</row>
    <row r="81" spans="1:40" ht="27">
      <c r="A81" s="172" t="s">
        <v>238</v>
      </c>
      <c r="B81" s="172" t="s">
        <v>206</v>
      </c>
      <c r="C81" s="178" t="s">
        <v>132</v>
      </c>
      <c r="D81" s="175">
        <v>734.61</v>
      </c>
      <c r="E81" s="164">
        <v>12</v>
      </c>
      <c r="F81" s="164">
        <v>6</v>
      </c>
      <c r="G81" s="209">
        <v>252427.27</v>
      </c>
      <c r="H81" s="165" t="s">
        <v>173</v>
      </c>
      <c r="I81" s="167" t="s">
        <v>174</v>
      </c>
      <c r="J81" s="168" t="s">
        <v>175</v>
      </c>
      <c r="K81" s="168"/>
      <c r="L81" s="168" t="s">
        <v>200</v>
      </c>
      <c r="M81" s="170"/>
      <c r="N81" s="189" t="s">
        <v>239</v>
      </c>
      <c r="O81" s="181"/>
      <c r="P81" s="18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</row>
    <row r="82" spans="1:40">
      <c r="A82" s="172" t="s">
        <v>238</v>
      </c>
      <c r="B82" s="172" t="s">
        <v>206</v>
      </c>
      <c r="C82" s="163" t="s">
        <v>240</v>
      </c>
      <c r="D82" s="164">
        <v>3256.42</v>
      </c>
      <c r="E82" s="164">
        <v>44</v>
      </c>
      <c r="F82" s="164">
        <v>14</v>
      </c>
      <c r="G82" s="211">
        <v>1606587.24</v>
      </c>
      <c r="H82" s="165" t="s">
        <v>173</v>
      </c>
      <c r="I82" s="167" t="s">
        <v>174</v>
      </c>
      <c r="J82" s="168"/>
      <c r="K82" s="168" t="s">
        <v>193</v>
      </c>
      <c r="L82" s="168" t="s">
        <v>193</v>
      </c>
      <c r="M82" s="170"/>
      <c r="N82" s="189" t="s">
        <v>241</v>
      </c>
      <c r="O82" s="181"/>
      <c r="P82" s="18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</row>
    <row r="83" spans="1:40">
      <c r="A83" s="172"/>
      <c r="B83" s="172" t="s">
        <v>206</v>
      </c>
      <c r="C83" s="173" t="s">
        <v>138</v>
      </c>
      <c r="D83" s="175">
        <v>3289.78</v>
      </c>
      <c r="E83" s="164">
        <v>108</v>
      </c>
      <c r="F83" s="164">
        <v>12</v>
      </c>
      <c r="G83" s="209">
        <v>2049111.03</v>
      </c>
      <c r="H83" s="165" t="s">
        <v>173</v>
      </c>
      <c r="I83" s="167" t="s">
        <v>174</v>
      </c>
      <c r="J83" s="168" t="s">
        <v>179</v>
      </c>
      <c r="K83" s="176"/>
      <c r="L83" s="168" t="s">
        <v>175</v>
      </c>
      <c r="M83" s="170"/>
      <c r="N83" s="189"/>
      <c r="O83" s="181"/>
      <c r="P83" s="18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</row>
    <row r="84" spans="1:40">
      <c r="A84" s="172"/>
      <c r="B84" s="172" t="s">
        <v>206</v>
      </c>
      <c r="C84" s="174" t="s">
        <v>133</v>
      </c>
      <c r="D84" s="186">
        <v>2908.07</v>
      </c>
      <c r="E84" s="164">
        <v>73</v>
      </c>
      <c r="F84" s="164">
        <v>12</v>
      </c>
      <c r="G84" s="209">
        <v>1669646.3</v>
      </c>
      <c r="H84" s="165" t="s">
        <v>173</v>
      </c>
      <c r="I84" s="167" t="s">
        <v>174</v>
      </c>
      <c r="J84" s="168" t="s">
        <v>179</v>
      </c>
      <c r="K84" s="168" t="s">
        <v>193</v>
      </c>
      <c r="L84" s="168" t="s">
        <v>193</v>
      </c>
      <c r="M84" s="170"/>
      <c r="N84" s="189"/>
      <c r="O84" s="181"/>
      <c r="P84" s="18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</row>
    <row r="85" spans="1:40">
      <c r="A85" s="172" t="s">
        <v>242</v>
      </c>
      <c r="B85" s="172" t="s">
        <v>206</v>
      </c>
      <c r="C85" s="174" t="s">
        <v>243</v>
      </c>
      <c r="D85" s="175">
        <v>1946.18</v>
      </c>
      <c r="E85" s="164">
        <v>20</v>
      </c>
      <c r="F85" s="164">
        <v>12</v>
      </c>
      <c r="G85" s="211">
        <v>758785.32</v>
      </c>
      <c r="H85" s="165" t="s">
        <v>173</v>
      </c>
      <c r="I85" s="167" t="s">
        <v>174</v>
      </c>
      <c r="J85" s="168" t="s">
        <v>175</v>
      </c>
      <c r="K85" s="168"/>
      <c r="L85" s="168" t="s">
        <v>175</v>
      </c>
      <c r="M85" s="170"/>
      <c r="N85" s="189"/>
      <c r="O85" s="181"/>
      <c r="P85" s="18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</row>
    <row r="86" spans="1:40">
      <c r="A86" s="172" t="s">
        <v>242</v>
      </c>
      <c r="B86" s="172" t="s">
        <v>206</v>
      </c>
      <c r="C86" s="174" t="s">
        <v>71</v>
      </c>
      <c r="D86" s="175">
        <v>972.11</v>
      </c>
      <c r="E86" s="164">
        <v>10</v>
      </c>
      <c r="F86" s="164">
        <v>8</v>
      </c>
      <c r="G86" s="211">
        <v>510567.75</v>
      </c>
      <c r="H86" s="165" t="s">
        <v>173</v>
      </c>
      <c r="I86" s="167" t="s">
        <v>174</v>
      </c>
      <c r="J86" s="168" t="s">
        <v>179</v>
      </c>
      <c r="K86" s="168" t="s">
        <v>193</v>
      </c>
      <c r="L86" s="168" t="s">
        <v>193</v>
      </c>
      <c r="M86" s="170"/>
      <c r="N86" s="189"/>
      <c r="O86" s="181"/>
      <c r="P86" s="18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</row>
    <row r="87" spans="1:40" ht="27">
      <c r="A87" s="172" t="s">
        <v>242</v>
      </c>
      <c r="B87" s="172" t="s">
        <v>206</v>
      </c>
      <c r="C87" s="174" t="s">
        <v>43</v>
      </c>
      <c r="D87" s="175">
        <v>2911.84</v>
      </c>
      <c r="E87" s="164">
        <v>30</v>
      </c>
      <c r="F87" s="164">
        <v>10</v>
      </c>
      <c r="G87" s="211">
        <v>1082157.21</v>
      </c>
      <c r="H87" s="165" t="s">
        <v>173</v>
      </c>
      <c r="I87" s="167" t="s">
        <v>174</v>
      </c>
      <c r="J87" s="168" t="s">
        <v>175</v>
      </c>
      <c r="K87" s="168"/>
      <c r="L87" s="168" t="s">
        <v>175</v>
      </c>
      <c r="M87" s="170" t="s">
        <v>176</v>
      </c>
      <c r="N87" s="189"/>
      <c r="O87" s="181"/>
      <c r="P87" s="18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</row>
    <row r="88" spans="1:40" ht="40.5">
      <c r="A88" s="172"/>
      <c r="B88" s="172" t="s">
        <v>206</v>
      </c>
      <c r="C88" s="178" t="s">
        <v>134</v>
      </c>
      <c r="D88" s="175">
        <v>2869.73</v>
      </c>
      <c r="E88" s="164">
        <v>60</v>
      </c>
      <c r="F88" s="164">
        <v>12</v>
      </c>
      <c r="G88" s="211">
        <v>1739210.17</v>
      </c>
      <c r="H88" s="165" t="s">
        <v>173</v>
      </c>
      <c r="I88" s="167" t="s">
        <v>174</v>
      </c>
      <c r="J88" s="168" t="s">
        <v>179</v>
      </c>
      <c r="K88" s="176"/>
      <c r="L88" s="168" t="s">
        <v>175</v>
      </c>
      <c r="M88" s="170" t="s">
        <v>244</v>
      </c>
      <c r="N88" s="189"/>
      <c r="O88" s="181"/>
      <c r="P88" s="18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</row>
    <row r="89" spans="1:40">
      <c r="A89" s="172" t="s">
        <v>197</v>
      </c>
      <c r="B89" s="172" t="s">
        <v>206</v>
      </c>
      <c r="C89" s="183" t="s">
        <v>59</v>
      </c>
      <c r="D89" s="175">
        <v>1207.49</v>
      </c>
      <c r="E89" s="164">
        <v>32</v>
      </c>
      <c r="F89" s="164">
        <v>8</v>
      </c>
      <c r="G89" s="209">
        <v>924269.63</v>
      </c>
      <c r="H89" s="165" t="s">
        <v>173</v>
      </c>
      <c r="I89" s="167" t="s">
        <v>174</v>
      </c>
      <c r="J89" s="168" t="s">
        <v>179</v>
      </c>
      <c r="K89" s="168" t="s">
        <v>193</v>
      </c>
      <c r="L89" s="168" t="s">
        <v>193</v>
      </c>
      <c r="M89" s="170"/>
      <c r="N89" s="189" t="s">
        <v>241</v>
      </c>
      <c r="O89" s="181"/>
      <c r="P89" s="18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</row>
    <row r="90" spans="1:40">
      <c r="A90" s="172"/>
      <c r="B90" s="172" t="s">
        <v>206</v>
      </c>
      <c r="C90" s="178" t="s">
        <v>139</v>
      </c>
      <c r="D90" s="175">
        <v>4128.8900000000003</v>
      </c>
      <c r="E90" s="164">
        <v>60</v>
      </c>
      <c r="F90" s="164">
        <v>12</v>
      </c>
      <c r="G90" s="210">
        <v>2617676.48</v>
      </c>
      <c r="H90" s="165" t="s">
        <v>245</v>
      </c>
      <c r="I90" s="167" t="s">
        <v>246</v>
      </c>
      <c r="J90" s="168" t="s">
        <v>179</v>
      </c>
      <c r="K90" s="176"/>
      <c r="L90" s="168" t="s">
        <v>175</v>
      </c>
      <c r="M90" s="170"/>
      <c r="N90" s="189"/>
      <c r="O90" s="181"/>
      <c r="P90" s="18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</row>
    <row r="91" spans="1:40">
      <c r="A91" s="172"/>
      <c r="B91" s="172" t="s">
        <v>206</v>
      </c>
      <c r="C91" s="173" t="s">
        <v>247</v>
      </c>
      <c r="D91" s="186">
        <v>4278.78</v>
      </c>
      <c r="E91" s="164">
        <v>85</v>
      </c>
      <c r="F91" s="164">
        <v>14</v>
      </c>
      <c r="G91" s="211">
        <v>1825999.83</v>
      </c>
      <c r="H91" s="165" t="s">
        <v>173</v>
      </c>
      <c r="I91" s="167" t="s">
        <v>246</v>
      </c>
      <c r="J91" s="164" t="s">
        <v>179</v>
      </c>
      <c r="K91" s="168" t="s">
        <v>193</v>
      </c>
      <c r="L91" s="168" t="s">
        <v>193</v>
      </c>
      <c r="M91" s="170"/>
      <c r="N91" s="189" t="s">
        <v>241</v>
      </c>
      <c r="O91" s="181"/>
      <c r="P91" s="18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  <c r="AM91" s="171"/>
      <c r="AN91" s="171"/>
    </row>
    <row r="92" spans="1:40">
      <c r="A92" s="172"/>
      <c r="B92" s="172" t="s">
        <v>206</v>
      </c>
      <c r="C92" s="173" t="s">
        <v>248</v>
      </c>
      <c r="D92" s="175">
        <v>721.47</v>
      </c>
      <c r="E92" s="164">
        <v>12</v>
      </c>
      <c r="F92" s="164">
        <v>6</v>
      </c>
      <c r="G92" s="211">
        <v>428011.97</v>
      </c>
      <c r="H92" s="165" t="s">
        <v>173</v>
      </c>
      <c r="I92" s="167" t="s">
        <v>174</v>
      </c>
      <c r="J92" s="168" t="s">
        <v>179</v>
      </c>
      <c r="K92" s="168" t="s">
        <v>249</v>
      </c>
      <c r="L92" s="168"/>
      <c r="M92" s="170"/>
      <c r="N92" s="189"/>
      <c r="O92" s="181"/>
      <c r="P92" s="18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</row>
    <row r="93" spans="1:40">
      <c r="A93" s="172"/>
      <c r="B93" s="172" t="s">
        <v>206</v>
      </c>
      <c r="C93" s="173" t="s">
        <v>37</v>
      </c>
      <c r="D93" s="175">
        <v>4281.92</v>
      </c>
      <c r="E93" s="164">
        <v>80</v>
      </c>
      <c r="F93" s="164">
        <v>12</v>
      </c>
      <c r="G93" s="210">
        <v>1880674.74</v>
      </c>
      <c r="H93" s="165" t="s">
        <v>173</v>
      </c>
      <c r="I93" s="167" t="s">
        <v>174</v>
      </c>
      <c r="J93" s="168" t="s">
        <v>179</v>
      </c>
      <c r="K93" s="168" t="s">
        <v>175</v>
      </c>
      <c r="L93" s="168"/>
      <c r="M93" s="170"/>
      <c r="N93" s="189"/>
      <c r="O93" s="181"/>
      <c r="P93" s="18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</row>
    <row r="94" spans="1:40">
      <c r="A94" s="172"/>
      <c r="B94" s="172" t="s">
        <v>206</v>
      </c>
      <c r="C94" s="178" t="s">
        <v>141</v>
      </c>
      <c r="D94" s="175">
        <v>3389</v>
      </c>
      <c r="E94" s="164">
        <v>77</v>
      </c>
      <c r="F94" s="164">
        <v>12</v>
      </c>
      <c r="G94" s="209">
        <v>1316030.4099999999</v>
      </c>
      <c r="H94" s="165" t="s">
        <v>173</v>
      </c>
      <c r="I94" s="177" t="s">
        <v>178</v>
      </c>
      <c r="J94" s="176" t="s">
        <v>179</v>
      </c>
      <c r="K94" s="176"/>
      <c r="L94" s="176" t="s">
        <v>175</v>
      </c>
      <c r="M94" s="170"/>
      <c r="N94" s="189"/>
      <c r="O94" s="181"/>
      <c r="P94" s="181"/>
      <c r="Q94" s="171"/>
      <c r="R94" s="171"/>
      <c r="S94" s="171"/>
      <c r="T94" s="171"/>
      <c r="U94" s="171"/>
      <c r="V94" s="171"/>
      <c r="W94" s="171"/>
      <c r="X94" s="171"/>
      <c r="Y94" s="171"/>
      <c r="Z94" s="171"/>
      <c r="AA94" s="171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</row>
    <row r="95" spans="1:40" ht="27">
      <c r="A95" s="172"/>
      <c r="B95" s="172" t="s">
        <v>206</v>
      </c>
      <c r="C95" s="173" t="s">
        <v>136</v>
      </c>
      <c r="D95" s="175">
        <v>456</v>
      </c>
      <c r="E95" s="164">
        <v>7</v>
      </c>
      <c r="F95" s="164">
        <v>6</v>
      </c>
      <c r="G95" s="211">
        <v>289910.28999999998</v>
      </c>
      <c r="H95" s="165" t="s">
        <v>173</v>
      </c>
      <c r="I95" s="167" t="s">
        <v>178</v>
      </c>
      <c r="J95" s="170" t="s">
        <v>185</v>
      </c>
      <c r="K95" s="170" t="s">
        <v>185</v>
      </c>
      <c r="L95" s="170" t="s">
        <v>185</v>
      </c>
      <c r="M95" s="170"/>
      <c r="N95" s="189"/>
      <c r="O95" s="181"/>
      <c r="P95" s="18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</row>
    <row r="96" spans="1:40" ht="27">
      <c r="A96" s="172"/>
      <c r="B96" s="172" t="s">
        <v>206</v>
      </c>
      <c r="C96" s="174" t="s">
        <v>48</v>
      </c>
      <c r="D96" s="187">
        <v>1892.32</v>
      </c>
      <c r="E96" s="164">
        <v>47</v>
      </c>
      <c r="F96" s="164">
        <v>8</v>
      </c>
      <c r="G96" s="209">
        <v>1523859.9</v>
      </c>
      <c r="H96" s="165" t="s">
        <v>173</v>
      </c>
      <c r="I96" s="167" t="s">
        <v>174</v>
      </c>
      <c r="J96" s="168" t="s">
        <v>175</v>
      </c>
      <c r="K96" s="168"/>
      <c r="L96" s="168" t="s">
        <v>200</v>
      </c>
      <c r="M96" s="170"/>
      <c r="N96" s="189" t="s">
        <v>201</v>
      </c>
      <c r="O96" s="181"/>
      <c r="P96" s="18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71"/>
      <c r="AH96" s="171"/>
      <c r="AI96" s="171"/>
      <c r="AJ96" s="171"/>
      <c r="AK96" s="171"/>
      <c r="AL96" s="171"/>
      <c r="AM96" s="171"/>
      <c r="AN96" s="171"/>
    </row>
    <row r="97" spans="1:40">
      <c r="A97" s="172"/>
      <c r="B97" s="172" t="s">
        <v>206</v>
      </c>
      <c r="C97" s="173" t="s">
        <v>143</v>
      </c>
      <c r="D97" s="175">
        <v>1634.11</v>
      </c>
      <c r="E97" s="164">
        <v>24</v>
      </c>
      <c r="F97" s="164">
        <v>10</v>
      </c>
      <c r="G97" s="209">
        <v>929597.45</v>
      </c>
      <c r="H97" s="165" t="s">
        <v>173</v>
      </c>
      <c r="I97" s="177" t="s">
        <v>178</v>
      </c>
      <c r="J97" s="176" t="s">
        <v>179</v>
      </c>
      <c r="K97" s="168" t="s">
        <v>193</v>
      </c>
      <c r="L97" s="168" t="s">
        <v>193</v>
      </c>
      <c r="M97" s="170"/>
      <c r="N97" s="189"/>
      <c r="O97" s="181"/>
      <c r="P97" s="18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</row>
    <row r="98" spans="1:40">
      <c r="A98" s="172"/>
      <c r="B98" s="172" t="s">
        <v>206</v>
      </c>
      <c r="C98" s="174" t="s">
        <v>250</v>
      </c>
      <c r="D98" s="175">
        <v>388.67</v>
      </c>
      <c r="E98" s="164">
        <v>7</v>
      </c>
      <c r="F98" s="164">
        <v>6</v>
      </c>
      <c r="G98" s="209">
        <v>298608.39</v>
      </c>
      <c r="H98" s="165" t="s">
        <v>173</v>
      </c>
      <c r="I98" s="167" t="s">
        <v>178</v>
      </c>
      <c r="J98" s="168" t="s">
        <v>179</v>
      </c>
      <c r="K98" s="168" t="s">
        <v>193</v>
      </c>
      <c r="L98" s="168" t="s">
        <v>193</v>
      </c>
      <c r="M98" s="170"/>
      <c r="N98" s="189"/>
      <c r="O98" s="181"/>
      <c r="P98" s="18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71"/>
      <c r="AB98" s="171"/>
      <c r="AC98" s="171"/>
      <c r="AD98" s="171"/>
      <c r="AE98" s="171"/>
      <c r="AF98" s="171"/>
      <c r="AG98" s="171"/>
      <c r="AH98" s="171"/>
      <c r="AI98" s="171"/>
      <c r="AJ98" s="171"/>
      <c r="AK98" s="171"/>
      <c r="AL98" s="171"/>
      <c r="AM98" s="171"/>
      <c r="AN98" s="171"/>
    </row>
    <row r="99" spans="1:40">
      <c r="A99" s="172"/>
      <c r="B99" s="172" t="s">
        <v>206</v>
      </c>
      <c r="C99" s="173" t="s">
        <v>50</v>
      </c>
      <c r="D99" s="175">
        <v>1761.96</v>
      </c>
      <c r="E99" s="164">
        <v>39</v>
      </c>
      <c r="F99" s="164">
        <v>8</v>
      </c>
      <c r="G99" s="209">
        <v>1099610.3500000001</v>
      </c>
      <c r="H99" s="165" t="s">
        <v>173</v>
      </c>
      <c r="I99" s="167" t="s">
        <v>174</v>
      </c>
      <c r="J99" s="168" t="s">
        <v>175</v>
      </c>
      <c r="K99" s="176"/>
      <c r="L99" s="168" t="s">
        <v>175</v>
      </c>
      <c r="M99" s="170"/>
      <c r="N99" s="189"/>
      <c r="O99" s="181"/>
      <c r="P99" s="181"/>
      <c r="Q99" s="171"/>
      <c r="R99" s="171"/>
      <c r="S99" s="171"/>
      <c r="T99" s="171"/>
      <c r="U99" s="171"/>
      <c r="V99" s="171"/>
      <c r="W99" s="171"/>
      <c r="X99" s="171"/>
      <c r="Y99" s="171"/>
      <c r="Z99" s="171"/>
      <c r="AA99" s="171"/>
      <c r="AB99" s="171"/>
      <c r="AC99" s="171"/>
      <c r="AD99" s="171"/>
      <c r="AE99" s="171"/>
      <c r="AF99" s="171"/>
      <c r="AG99" s="171"/>
      <c r="AH99" s="171"/>
      <c r="AI99" s="171"/>
      <c r="AJ99" s="171"/>
      <c r="AK99" s="171"/>
      <c r="AL99" s="171"/>
      <c r="AM99" s="171"/>
      <c r="AN99" s="171"/>
    </row>
    <row r="100" spans="1:40">
      <c r="A100" s="172" t="s">
        <v>218</v>
      </c>
      <c r="B100" s="172" t="s">
        <v>206</v>
      </c>
      <c r="C100" s="178" t="s">
        <v>151</v>
      </c>
      <c r="D100" s="175">
        <v>745.3</v>
      </c>
      <c r="E100" s="164">
        <v>14</v>
      </c>
      <c r="F100" s="164">
        <v>6</v>
      </c>
      <c r="G100" s="210">
        <v>493078.97</v>
      </c>
      <c r="H100" s="165" t="s">
        <v>173</v>
      </c>
      <c r="I100" s="167" t="s">
        <v>174</v>
      </c>
      <c r="J100" s="168" t="s">
        <v>179</v>
      </c>
      <c r="K100" s="168" t="s">
        <v>175</v>
      </c>
      <c r="L100" s="168"/>
      <c r="M100" s="170"/>
      <c r="N100" s="189"/>
      <c r="O100" s="181"/>
      <c r="P100" s="18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71"/>
      <c r="AI100" s="171"/>
      <c r="AJ100" s="171"/>
      <c r="AK100" s="171"/>
      <c r="AL100" s="171"/>
      <c r="AM100" s="171"/>
      <c r="AN100" s="171"/>
    </row>
    <row r="101" spans="1:40">
      <c r="A101" s="172" t="s">
        <v>218</v>
      </c>
      <c r="B101" s="172" t="s">
        <v>206</v>
      </c>
      <c r="C101" s="178" t="s">
        <v>152</v>
      </c>
      <c r="D101" s="175">
        <v>912.39</v>
      </c>
      <c r="E101" s="164">
        <v>13</v>
      </c>
      <c r="F101" s="164">
        <v>6</v>
      </c>
      <c r="G101" s="210">
        <v>546599.42000000004</v>
      </c>
      <c r="H101" s="165" t="s">
        <v>173</v>
      </c>
      <c r="I101" s="167" t="s">
        <v>174</v>
      </c>
      <c r="J101" s="168" t="s">
        <v>179</v>
      </c>
      <c r="K101" s="168" t="s">
        <v>175</v>
      </c>
      <c r="L101" s="168"/>
      <c r="M101" s="170"/>
      <c r="N101" s="189"/>
      <c r="O101" s="181"/>
      <c r="P101" s="181"/>
      <c r="Q101" s="171"/>
      <c r="R101" s="171"/>
      <c r="S101" s="171"/>
      <c r="T101" s="171"/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71"/>
      <c r="AG101" s="171"/>
      <c r="AH101" s="171"/>
      <c r="AI101" s="171"/>
      <c r="AJ101" s="171"/>
      <c r="AK101" s="171"/>
      <c r="AL101" s="171"/>
      <c r="AM101" s="171"/>
      <c r="AN101" s="171"/>
    </row>
    <row r="102" spans="1:40">
      <c r="A102" s="172" t="s">
        <v>218</v>
      </c>
      <c r="B102" s="172" t="s">
        <v>206</v>
      </c>
      <c r="C102" s="178" t="s">
        <v>153</v>
      </c>
      <c r="D102" s="175">
        <v>996.08</v>
      </c>
      <c r="E102" s="164">
        <v>18</v>
      </c>
      <c r="F102" s="164">
        <v>6</v>
      </c>
      <c r="G102" s="210">
        <v>605401.54</v>
      </c>
      <c r="H102" s="165" t="s">
        <v>173</v>
      </c>
      <c r="I102" s="167" t="s">
        <v>174</v>
      </c>
      <c r="J102" s="168" t="s">
        <v>179</v>
      </c>
      <c r="K102" s="168" t="s">
        <v>175</v>
      </c>
      <c r="L102" s="168"/>
      <c r="M102" s="170"/>
      <c r="N102" s="189"/>
      <c r="O102" s="181"/>
      <c r="P102" s="181"/>
      <c r="Q102" s="180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</row>
    <row r="103" spans="1:40">
      <c r="A103" s="172"/>
      <c r="B103" s="172" t="s">
        <v>206</v>
      </c>
      <c r="C103" s="173" t="s">
        <v>251</v>
      </c>
      <c r="D103" s="175">
        <v>3772.23</v>
      </c>
      <c r="E103" s="164">
        <v>72</v>
      </c>
      <c r="F103" s="164">
        <v>14</v>
      </c>
      <c r="G103" s="209">
        <v>1806246.83</v>
      </c>
      <c r="H103" s="165" t="s">
        <v>173</v>
      </c>
      <c r="I103" s="167" t="s">
        <v>174</v>
      </c>
      <c r="J103" s="168" t="s">
        <v>179</v>
      </c>
      <c r="K103" s="168" t="s">
        <v>175</v>
      </c>
      <c r="L103" s="168"/>
      <c r="M103" s="170"/>
      <c r="N103" s="189"/>
      <c r="O103" s="181"/>
      <c r="P103" s="18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</row>
    <row r="105" spans="1:40">
      <c r="G105" s="212"/>
    </row>
  </sheetData>
  <sheetProtection algorithmName="SHA-512" hashValue="mBSVtMc4wQByI5O66HVsdUvRK352ZmHMkm5eSuRCOir1LtAFL1bDGfow+EgGBtEUbz9D3uxhNbbUXeIdCHvTSg==" saltValue="eUAsFTqhIVCDvaqaCgWOrQ==" spinCount="100000" sheet="1" formatCells="0" formatColumns="0" formatRows="0" insertColumns="0" insertRows="0" insertHyperlinks="0" deleteColumns="0" deleteRows="0" sort="0" autoFilter="0" pivotTables="0"/>
  <autoFilter ref="A1:AO103" xr:uid="{4C26268E-F570-4CAA-8687-BB123E46E49B}"/>
  <mergeCells count="2">
    <mergeCell ref="A2:P2"/>
    <mergeCell ref="A33:P33"/>
  </mergeCells>
  <hyperlinks>
    <hyperlink ref="O8" r:id="rId1" xr:uid="{48DA853D-4536-440A-BAD1-D0ECED473EF9}"/>
    <hyperlink ref="O20" r:id="rId2" xr:uid="{D3E46AC5-D157-4968-ADD5-78F52FDC61A6}"/>
    <hyperlink ref="P8" r:id="rId3" xr:uid="{B8A952CD-84E7-43E3-B1E4-399FEFC438DD}"/>
    <hyperlink ref="P20" r:id="rId4" xr:uid="{7CEF5861-13EC-4B0A-8264-5A3876CD3B69}"/>
    <hyperlink ref="O11" r:id="rId5" xr:uid="{723C69B8-0B14-4CCB-9704-197A69A66B0D}"/>
  </hyperlinks>
  <pageMargins left="0.7" right="0.7" top="0.75" bottom="0.75" header="0.3" footer="0.3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D27D-5FFF-4F33-9FE4-AC72845FBD11}">
  <dimension ref="A1:F30"/>
  <sheetViews>
    <sheetView workbookViewId="0">
      <selection activeCell="C2" sqref="C2"/>
    </sheetView>
  </sheetViews>
  <sheetFormatPr defaultColWidth="9.140625" defaultRowHeight="15.75"/>
  <cols>
    <col min="1" max="2" width="9.140625" style="58"/>
    <col min="3" max="3" width="38.5703125" style="58" customWidth="1"/>
    <col min="4" max="4" width="16" style="58" customWidth="1"/>
    <col min="5" max="5" width="15.28515625" style="58" customWidth="1"/>
    <col min="6" max="6" width="25.42578125" style="58" customWidth="1"/>
    <col min="7" max="16384" width="9.140625" style="58"/>
  </cols>
  <sheetData>
    <row r="1" spans="1:6">
      <c r="A1" s="56" t="s">
        <v>252</v>
      </c>
      <c r="B1" s="57" t="s">
        <v>6</v>
      </c>
      <c r="C1" s="57" t="s">
        <v>253</v>
      </c>
      <c r="D1" s="57" t="s">
        <v>254</v>
      </c>
      <c r="E1" s="57" t="s">
        <v>255</v>
      </c>
      <c r="F1" s="57" t="s">
        <v>256</v>
      </c>
    </row>
    <row r="2" spans="1:6">
      <c r="A2" s="59">
        <v>1</v>
      </c>
      <c r="B2" s="60">
        <v>12</v>
      </c>
      <c r="C2" s="61" t="s">
        <v>257</v>
      </c>
      <c r="D2" s="60" t="s">
        <v>258</v>
      </c>
      <c r="E2" s="61" t="s">
        <v>259</v>
      </c>
      <c r="F2" s="60" t="s">
        <v>260</v>
      </c>
    </row>
    <row r="3" spans="1:6">
      <c r="A3" s="59">
        <v>2</v>
      </c>
      <c r="B3" s="60">
        <v>12</v>
      </c>
      <c r="C3" s="62" t="s">
        <v>261</v>
      </c>
      <c r="D3" s="63" t="s">
        <v>258</v>
      </c>
      <c r="E3" s="62" t="s">
        <v>262</v>
      </c>
      <c r="F3" s="63" t="s">
        <v>260</v>
      </c>
    </row>
    <row r="4" spans="1:6">
      <c r="A4" s="59">
        <v>3</v>
      </c>
      <c r="B4" s="60">
        <v>12</v>
      </c>
      <c r="C4" s="62" t="s">
        <v>263</v>
      </c>
      <c r="D4" s="63" t="s">
        <v>258</v>
      </c>
      <c r="E4" s="62" t="s">
        <v>264</v>
      </c>
      <c r="F4" s="63" t="s">
        <v>265</v>
      </c>
    </row>
    <row r="5" spans="1:6">
      <c r="A5" s="59">
        <v>9</v>
      </c>
      <c r="B5" s="60">
        <v>13</v>
      </c>
      <c r="C5" s="62" t="s">
        <v>66</v>
      </c>
      <c r="D5" s="62" t="s">
        <v>266</v>
      </c>
      <c r="E5" s="62" t="s">
        <v>264</v>
      </c>
      <c r="F5" s="61" t="s">
        <v>267</v>
      </c>
    </row>
    <row r="6" spans="1:6">
      <c r="A6" s="59">
        <v>10</v>
      </c>
      <c r="B6" s="60">
        <v>13</v>
      </c>
      <c r="C6" s="62" t="s">
        <v>51</v>
      </c>
      <c r="D6" s="62" t="s">
        <v>266</v>
      </c>
      <c r="E6" s="62" t="s">
        <v>259</v>
      </c>
      <c r="F6" s="60" t="s">
        <v>258</v>
      </c>
    </row>
    <row r="7" spans="1:6">
      <c r="A7" s="59">
        <v>11</v>
      </c>
      <c r="B7" s="60">
        <v>13</v>
      </c>
      <c r="C7" s="62" t="s">
        <v>69</v>
      </c>
      <c r="D7" s="62" t="s">
        <v>266</v>
      </c>
      <c r="E7" s="62" t="s">
        <v>259</v>
      </c>
      <c r="F7" s="62" t="s">
        <v>267</v>
      </c>
    </row>
    <row r="8" spans="1:6">
      <c r="A8" s="59">
        <v>12</v>
      </c>
      <c r="B8" s="60">
        <v>13</v>
      </c>
      <c r="C8" s="62" t="s">
        <v>54</v>
      </c>
      <c r="D8" s="62" t="s">
        <v>266</v>
      </c>
      <c r="E8" s="62" t="s">
        <v>262</v>
      </c>
      <c r="F8" s="63" t="s">
        <v>258</v>
      </c>
    </row>
    <row r="9" spans="1:6">
      <c r="A9" s="59">
        <v>14</v>
      </c>
      <c r="B9" s="60">
        <v>13</v>
      </c>
      <c r="C9" s="62" t="s">
        <v>46</v>
      </c>
      <c r="D9" s="62" t="s">
        <v>266</v>
      </c>
      <c r="E9" s="62" t="s">
        <v>259</v>
      </c>
      <c r="F9" s="62" t="s">
        <v>268</v>
      </c>
    </row>
    <row r="10" spans="1:6">
      <c r="A10" s="59">
        <v>16</v>
      </c>
      <c r="B10" s="60">
        <v>13</v>
      </c>
      <c r="C10" s="67" t="s">
        <v>49</v>
      </c>
      <c r="D10" s="63" t="s">
        <v>266</v>
      </c>
      <c r="E10" s="67" t="s">
        <v>262</v>
      </c>
      <c r="F10" s="63" t="s">
        <v>258</v>
      </c>
    </row>
    <row r="11" spans="1:6">
      <c r="A11" s="59">
        <v>17</v>
      </c>
      <c r="B11" s="60">
        <v>13</v>
      </c>
      <c r="C11" s="67" t="s">
        <v>55</v>
      </c>
      <c r="D11" s="63" t="s">
        <v>266</v>
      </c>
      <c r="E11" s="67" t="s">
        <v>269</v>
      </c>
      <c r="F11" s="60" t="s">
        <v>258</v>
      </c>
    </row>
    <row r="12" spans="1:6">
      <c r="A12" s="59">
        <v>18</v>
      </c>
      <c r="B12" s="60">
        <v>13</v>
      </c>
      <c r="C12" s="67" t="s">
        <v>56</v>
      </c>
      <c r="D12" s="63" t="s">
        <v>266</v>
      </c>
      <c r="E12" s="67" t="s">
        <v>269</v>
      </c>
      <c r="F12" s="60" t="s">
        <v>258</v>
      </c>
    </row>
    <row r="13" spans="1:6">
      <c r="A13" s="59">
        <v>19</v>
      </c>
      <c r="B13" s="60">
        <v>13</v>
      </c>
      <c r="C13" s="67" t="s">
        <v>62</v>
      </c>
      <c r="D13" s="63" t="s">
        <v>266</v>
      </c>
      <c r="E13" s="67" t="s">
        <v>270</v>
      </c>
      <c r="F13" s="60" t="s">
        <v>258</v>
      </c>
    </row>
    <row r="14" spans="1:6">
      <c r="A14" s="59">
        <v>20</v>
      </c>
      <c r="B14" s="60">
        <v>13</v>
      </c>
      <c r="C14" s="67" t="s">
        <v>36</v>
      </c>
      <c r="D14" s="63" t="s">
        <v>266</v>
      </c>
      <c r="E14" s="67" t="s">
        <v>264</v>
      </c>
      <c r="F14" s="60" t="s">
        <v>258</v>
      </c>
    </row>
    <row r="15" spans="1:6">
      <c r="A15" s="64">
        <v>4</v>
      </c>
      <c r="B15" s="65">
        <v>13</v>
      </c>
      <c r="C15" s="66" t="s">
        <v>75</v>
      </c>
      <c r="D15" s="66" t="s">
        <v>271</v>
      </c>
      <c r="E15" s="66" t="s">
        <v>259</v>
      </c>
      <c r="F15" s="66" t="s">
        <v>268</v>
      </c>
    </row>
    <row r="16" spans="1:6">
      <c r="A16" s="64">
        <v>5</v>
      </c>
      <c r="B16" s="65">
        <v>13</v>
      </c>
      <c r="C16" s="66" t="s">
        <v>39</v>
      </c>
      <c r="D16" s="66" t="s">
        <v>272</v>
      </c>
      <c r="E16" s="66" t="s">
        <v>273</v>
      </c>
      <c r="F16" s="66" t="s">
        <v>258</v>
      </c>
    </row>
    <row r="17" spans="1:6">
      <c r="A17" s="64">
        <v>6</v>
      </c>
      <c r="B17" s="65">
        <v>13</v>
      </c>
      <c r="C17" s="66" t="s">
        <v>40</v>
      </c>
      <c r="D17" s="66" t="s">
        <v>272</v>
      </c>
      <c r="E17" s="66" t="s">
        <v>273</v>
      </c>
      <c r="F17" s="65" t="s">
        <v>258</v>
      </c>
    </row>
    <row r="18" spans="1:6">
      <c r="A18" s="64">
        <v>7</v>
      </c>
      <c r="B18" s="65">
        <v>13</v>
      </c>
      <c r="C18" s="66" t="s">
        <v>68</v>
      </c>
      <c r="D18" s="66" t="s">
        <v>272</v>
      </c>
      <c r="E18" s="66" t="s">
        <v>274</v>
      </c>
      <c r="F18" s="65" t="s">
        <v>258</v>
      </c>
    </row>
    <row r="19" spans="1:6">
      <c r="A19" s="64">
        <v>8</v>
      </c>
      <c r="B19" s="65">
        <v>13</v>
      </c>
      <c r="C19" s="66" t="s">
        <v>67</v>
      </c>
      <c r="D19" s="66" t="s">
        <v>272</v>
      </c>
      <c r="E19" s="66" t="s">
        <v>274</v>
      </c>
      <c r="F19" s="65" t="s">
        <v>258</v>
      </c>
    </row>
    <row r="20" spans="1:6">
      <c r="A20" s="64">
        <v>13</v>
      </c>
      <c r="B20" s="65">
        <v>13</v>
      </c>
      <c r="C20" s="66" t="s">
        <v>63</v>
      </c>
      <c r="D20" s="66" t="s">
        <v>275</v>
      </c>
      <c r="E20" s="66" t="s">
        <v>270</v>
      </c>
      <c r="F20" s="66" t="s">
        <v>258</v>
      </c>
    </row>
    <row r="21" spans="1:6">
      <c r="A21" s="64">
        <v>15</v>
      </c>
      <c r="B21" s="65">
        <v>13</v>
      </c>
      <c r="C21" s="66" t="s">
        <v>155</v>
      </c>
      <c r="D21" s="66" t="s">
        <v>271</v>
      </c>
      <c r="E21" s="66" t="s">
        <v>264</v>
      </c>
      <c r="F21" s="65" t="s">
        <v>258</v>
      </c>
    </row>
    <row r="22" spans="1:6">
      <c r="A22" s="64">
        <v>21</v>
      </c>
      <c r="B22" s="65">
        <v>13</v>
      </c>
      <c r="C22" s="68" t="s">
        <v>70</v>
      </c>
      <c r="D22" s="66" t="s">
        <v>271</v>
      </c>
      <c r="E22" s="68" t="s">
        <v>275</v>
      </c>
      <c r="F22" s="65" t="s">
        <v>258</v>
      </c>
    </row>
    <row r="23" spans="1:6">
      <c r="A23" s="64">
        <v>22</v>
      </c>
      <c r="B23" s="65">
        <v>13</v>
      </c>
      <c r="C23" s="68" t="s">
        <v>107</v>
      </c>
      <c r="D23" s="66" t="s">
        <v>271</v>
      </c>
      <c r="E23" s="68" t="s">
        <v>264</v>
      </c>
      <c r="F23" s="65" t="s">
        <v>258</v>
      </c>
    </row>
    <row r="24" spans="1:6">
      <c r="A24" s="64">
        <v>23</v>
      </c>
      <c r="B24" s="65">
        <v>13</v>
      </c>
      <c r="C24" s="68" t="s">
        <v>109</v>
      </c>
      <c r="D24" s="66" t="s">
        <v>271</v>
      </c>
      <c r="E24" s="68" t="s">
        <v>264</v>
      </c>
      <c r="F24" s="65" t="s">
        <v>258</v>
      </c>
    </row>
    <row r="25" spans="1:6">
      <c r="A25" s="64">
        <v>24</v>
      </c>
      <c r="B25" s="65">
        <v>13</v>
      </c>
      <c r="C25" s="68" t="s">
        <v>74</v>
      </c>
      <c r="D25" s="66" t="s">
        <v>276</v>
      </c>
      <c r="E25" s="68" t="s">
        <v>277</v>
      </c>
      <c r="F25" s="65" t="s">
        <v>258</v>
      </c>
    </row>
    <row r="26" spans="1:6">
      <c r="A26" s="64">
        <v>25</v>
      </c>
      <c r="B26" s="65">
        <v>13</v>
      </c>
      <c r="C26" s="68" t="s">
        <v>80</v>
      </c>
      <c r="D26" s="66" t="s">
        <v>276</v>
      </c>
      <c r="E26" s="68" t="s">
        <v>277</v>
      </c>
      <c r="F26" s="65" t="s">
        <v>258</v>
      </c>
    </row>
    <row r="27" spans="1:6">
      <c r="A27" s="64">
        <v>26</v>
      </c>
      <c r="B27" s="65">
        <v>13</v>
      </c>
      <c r="C27" s="68" t="s">
        <v>120</v>
      </c>
      <c r="D27" s="66" t="s">
        <v>276</v>
      </c>
      <c r="E27" s="68" t="s">
        <v>278</v>
      </c>
      <c r="F27" s="65" t="s">
        <v>258</v>
      </c>
    </row>
    <row r="28" spans="1:6">
      <c r="A28" s="64">
        <v>27</v>
      </c>
      <c r="B28" s="65">
        <v>13</v>
      </c>
      <c r="C28" s="69" t="s">
        <v>37</v>
      </c>
      <c r="D28" s="66" t="s">
        <v>276</v>
      </c>
      <c r="E28" s="69" t="s">
        <v>258</v>
      </c>
      <c r="F28" s="65" t="s">
        <v>258</v>
      </c>
    </row>
    <row r="29" spans="1:6">
      <c r="A29" s="64">
        <v>28</v>
      </c>
      <c r="B29" s="65">
        <v>13</v>
      </c>
      <c r="C29" s="69" t="s">
        <v>57</v>
      </c>
      <c r="D29" s="66" t="s">
        <v>276</v>
      </c>
      <c r="E29" s="69" t="s">
        <v>258</v>
      </c>
      <c r="F29" s="65" t="s">
        <v>258</v>
      </c>
    </row>
    <row r="30" spans="1:6">
      <c r="A30" s="64" t="s">
        <v>258</v>
      </c>
      <c r="B30" s="65" t="s">
        <v>258</v>
      </c>
      <c r="C30" s="65" t="s">
        <v>258</v>
      </c>
      <c r="D30" s="65" t="s">
        <v>258</v>
      </c>
      <c r="E30" s="65" t="s">
        <v>258</v>
      </c>
      <c r="F30" s="65" t="s">
        <v>258</v>
      </c>
    </row>
  </sheetData>
  <autoFilter ref="A1:F1" xr:uid="{968FD27D-5FFF-4F33-9FE4-AC72845FBD11}">
    <sortState xmlns:xlrd2="http://schemas.microsoft.com/office/spreadsheetml/2017/richdata2" ref="A2:F30">
      <sortCondition sortBy="cellColor" ref="C1" dxfId="0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ED5F-32A4-4395-AEF4-D6952CE2549D}">
  <dimension ref="A1:J106"/>
  <sheetViews>
    <sheetView workbookViewId="0">
      <selection activeCell="F2" sqref="F2"/>
    </sheetView>
  </sheetViews>
  <sheetFormatPr defaultRowHeight="15"/>
  <cols>
    <col min="1" max="1" width="32.42578125" customWidth="1"/>
    <col min="2" max="2" width="12.5703125" customWidth="1"/>
    <col min="3" max="3" width="18.42578125" customWidth="1"/>
    <col min="5" max="5" width="36.7109375" customWidth="1"/>
    <col min="6" max="6" width="10.85546875" customWidth="1"/>
    <col min="7" max="7" width="28" customWidth="1"/>
    <col min="8" max="8" width="36.28515625" customWidth="1"/>
    <col min="9" max="9" width="11.85546875" customWidth="1"/>
    <col min="10" max="10" width="27.7109375" customWidth="1"/>
  </cols>
  <sheetData>
    <row r="1" spans="1:10">
      <c r="A1" s="70" t="s">
        <v>279</v>
      </c>
      <c r="B1" s="71" t="s">
        <v>258</v>
      </c>
      <c r="C1" s="72" t="s">
        <v>280</v>
      </c>
      <c r="D1" s="71" t="s">
        <v>258</v>
      </c>
      <c r="E1" s="72" t="s">
        <v>281</v>
      </c>
      <c r="F1" s="73" t="s">
        <v>258</v>
      </c>
      <c r="G1" s="71" t="s">
        <v>258</v>
      </c>
      <c r="H1" s="72" t="s">
        <v>282</v>
      </c>
      <c r="I1" s="71" t="s">
        <v>258</v>
      </c>
      <c r="J1" s="74" t="s">
        <v>258</v>
      </c>
    </row>
    <row r="2" spans="1:10" ht="30.75">
      <c r="A2" s="217" t="s">
        <v>283</v>
      </c>
      <c r="B2" s="218" t="s">
        <v>271</v>
      </c>
      <c r="C2" s="217" t="s">
        <v>114</v>
      </c>
      <c r="D2" s="218" t="s">
        <v>271</v>
      </c>
      <c r="E2" s="217" t="s">
        <v>129</v>
      </c>
      <c r="F2" s="221" t="s">
        <v>272</v>
      </c>
      <c r="G2" s="77" t="s">
        <v>284</v>
      </c>
      <c r="H2" s="217" t="s">
        <v>285</v>
      </c>
      <c r="I2" s="221" t="s">
        <v>276</v>
      </c>
      <c r="J2" s="225" t="s">
        <v>286</v>
      </c>
    </row>
    <row r="3" spans="1:10" ht="30.75">
      <c r="A3" s="217"/>
      <c r="B3" s="218"/>
      <c r="C3" s="217"/>
      <c r="D3" s="218"/>
      <c r="E3" s="217"/>
      <c r="F3" s="221"/>
      <c r="G3" s="77" t="s">
        <v>287</v>
      </c>
      <c r="H3" s="217"/>
      <c r="I3" s="221"/>
      <c r="J3" s="225"/>
    </row>
    <row r="4" spans="1:10" ht="15.75">
      <c r="A4" s="217" t="s">
        <v>138</v>
      </c>
      <c r="B4" s="218" t="s">
        <v>266</v>
      </c>
      <c r="C4" s="219" t="s">
        <v>258</v>
      </c>
      <c r="D4" s="220" t="s">
        <v>258</v>
      </c>
      <c r="E4" s="217" t="s">
        <v>102</v>
      </c>
      <c r="F4" s="221" t="s">
        <v>271</v>
      </c>
      <c r="G4" s="77" t="s">
        <v>288</v>
      </c>
      <c r="H4" s="217" t="s">
        <v>156</v>
      </c>
      <c r="I4" s="221" t="s">
        <v>276</v>
      </c>
      <c r="J4" s="225" t="s">
        <v>286</v>
      </c>
    </row>
    <row r="5" spans="1:10" ht="30.75">
      <c r="A5" s="217"/>
      <c r="B5" s="218"/>
      <c r="C5" s="219"/>
      <c r="D5" s="220"/>
      <c r="E5" s="217"/>
      <c r="F5" s="221"/>
      <c r="G5" s="77" t="s">
        <v>289</v>
      </c>
      <c r="H5" s="217"/>
      <c r="I5" s="221"/>
      <c r="J5" s="225"/>
    </row>
    <row r="6" spans="1:10" ht="15.75">
      <c r="A6" s="217" t="s">
        <v>112</v>
      </c>
      <c r="B6" s="218" t="s">
        <v>272</v>
      </c>
      <c r="C6" s="219" t="s">
        <v>258</v>
      </c>
      <c r="D6" s="220" t="s">
        <v>258</v>
      </c>
      <c r="E6" s="217" t="s">
        <v>123</v>
      </c>
      <c r="F6" s="221" t="s">
        <v>271</v>
      </c>
      <c r="G6" s="77" t="s">
        <v>288</v>
      </c>
      <c r="H6" s="217" t="s">
        <v>210</v>
      </c>
      <c r="I6" s="221" t="s">
        <v>272</v>
      </c>
      <c r="J6" s="225" t="s">
        <v>290</v>
      </c>
    </row>
    <row r="7" spans="1:10" ht="30.75">
      <c r="A7" s="217"/>
      <c r="B7" s="218"/>
      <c r="C7" s="219"/>
      <c r="D7" s="220"/>
      <c r="E7" s="217"/>
      <c r="F7" s="221"/>
      <c r="G7" s="77" t="s">
        <v>289</v>
      </c>
      <c r="H7" s="217"/>
      <c r="I7" s="221"/>
      <c r="J7" s="225"/>
    </row>
    <row r="8" spans="1:10" ht="15.75">
      <c r="A8" s="217" t="s">
        <v>110</v>
      </c>
      <c r="B8" s="218" t="s">
        <v>275</v>
      </c>
      <c r="C8" s="219" t="s">
        <v>258</v>
      </c>
      <c r="D8" s="220" t="s">
        <v>258</v>
      </c>
      <c r="E8" s="217" t="s">
        <v>291</v>
      </c>
      <c r="F8" s="221" t="s">
        <v>271</v>
      </c>
      <c r="G8" s="77" t="s">
        <v>288</v>
      </c>
      <c r="H8" s="217" t="s">
        <v>292</v>
      </c>
      <c r="I8" s="221" t="s">
        <v>272</v>
      </c>
      <c r="J8" s="225" t="s">
        <v>290</v>
      </c>
    </row>
    <row r="9" spans="1:10" ht="30.75">
      <c r="A9" s="217"/>
      <c r="B9" s="218"/>
      <c r="C9" s="219"/>
      <c r="D9" s="220"/>
      <c r="E9" s="217"/>
      <c r="F9" s="221"/>
      <c r="G9" s="77" t="s">
        <v>289</v>
      </c>
      <c r="H9" s="217"/>
      <c r="I9" s="221"/>
      <c r="J9" s="225"/>
    </row>
    <row r="10" spans="1:10" ht="15.75">
      <c r="A10" s="217" t="s">
        <v>293</v>
      </c>
      <c r="B10" s="218" t="s">
        <v>275</v>
      </c>
      <c r="C10" s="219" t="s">
        <v>258</v>
      </c>
      <c r="D10" s="220" t="s">
        <v>258</v>
      </c>
      <c r="E10" s="217" t="s">
        <v>294</v>
      </c>
      <c r="F10" s="221" t="s">
        <v>271</v>
      </c>
      <c r="G10" s="77" t="s">
        <v>288</v>
      </c>
      <c r="H10" s="217" t="s">
        <v>119</v>
      </c>
      <c r="I10" s="221" t="s">
        <v>276</v>
      </c>
      <c r="J10" s="225" t="s">
        <v>295</v>
      </c>
    </row>
    <row r="11" spans="1:10" ht="30.75">
      <c r="A11" s="217"/>
      <c r="B11" s="218"/>
      <c r="C11" s="219"/>
      <c r="D11" s="220"/>
      <c r="E11" s="217"/>
      <c r="F11" s="221"/>
      <c r="G11" s="77" t="s">
        <v>296</v>
      </c>
      <c r="H11" s="217"/>
      <c r="I11" s="221"/>
      <c r="J11" s="225"/>
    </row>
    <row r="12" spans="1:10" ht="15.75">
      <c r="A12" s="217" t="s">
        <v>120</v>
      </c>
      <c r="B12" s="218" t="s">
        <v>276</v>
      </c>
      <c r="C12" s="219" t="s">
        <v>258</v>
      </c>
      <c r="D12" s="220" t="s">
        <v>258</v>
      </c>
      <c r="E12" s="217" t="s">
        <v>106</v>
      </c>
      <c r="F12" s="221" t="s">
        <v>271</v>
      </c>
      <c r="G12" s="77" t="s">
        <v>288</v>
      </c>
      <c r="H12" s="217" t="s">
        <v>118</v>
      </c>
      <c r="I12" s="221" t="s">
        <v>276</v>
      </c>
      <c r="J12" s="225" t="s">
        <v>295</v>
      </c>
    </row>
    <row r="13" spans="1:10" ht="30.75">
      <c r="A13" s="217"/>
      <c r="B13" s="218"/>
      <c r="C13" s="219"/>
      <c r="D13" s="220"/>
      <c r="E13" s="217"/>
      <c r="F13" s="221"/>
      <c r="G13" s="77" t="s">
        <v>289</v>
      </c>
      <c r="H13" s="217"/>
      <c r="I13" s="221"/>
      <c r="J13" s="225"/>
    </row>
    <row r="14" spans="1:10" ht="15.75">
      <c r="A14" s="217" t="s">
        <v>297</v>
      </c>
      <c r="B14" s="218" t="s">
        <v>276</v>
      </c>
      <c r="C14" s="219" t="s">
        <v>258</v>
      </c>
      <c r="D14" s="220" t="s">
        <v>258</v>
      </c>
      <c r="E14" s="217" t="s">
        <v>94</v>
      </c>
      <c r="F14" s="221" t="s">
        <v>271</v>
      </c>
      <c r="G14" s="77" t="s">
        <v>288</v>
      </c>
      <c r="H14" s="217" t="s">
        <v>298</v>
      </c>
      <c r="I14" s="221" t="s">
        <v>276</v>
      </c>
      <c r="J14" s="220" t="s">
        <v>295</v>
      </c>
    </row>
    <row r="15" spans="1:10" ht="30.75">
      <c r="A15" s="217"/>
      <c r="B15" s="218"/>
      <c r="C15" s="219"/>
      <c r="D15" s="220"/>
      <c r="E15" s="217"/>
      <c r="F15" s="221"/>
      <c r="G15" s="77" t="s">
        <v>299</v>
      </c>
      <c r="H15" s="217"/>
      <c r="I15" s="221"/>
      <c r="J15" s="220"/>
    </row>
    <row r="16" spans="1:10" ht="15.75">
      <c r="A16" s="217" t="s">
        <v>300</v>
      </c>
      <c r="B16" s="218" t="s">
        <v>276</v>
      </c>
      <c r="C16" s="219" t="s">
        <v>258</v>
      </c>
      <c r="D16" s="220" t="s">
        <v>258</v>
      </c>
      <c r="E16" s="217" t="s">
        <v>301</v>
      </c>
      <c r="F16" s="221" t="s">
        <v>271</v>
      </c>
      <c r="G16" s="77" t="s">
        <v>288</v>
      </c>
      <c r="H16" s="217" t="s">
        <v>136</v>
      </c>
      <c r="I16" s="221" t="s">
        <v>266</v>
      </c>
      <c r="J16" s="225" t="s">
        <v>295</v>
      </c>
    </row>
    <row r="17" spans="1:10" ht="30.75">
      <c r="A17" s="217"/>
      <c r="B17" s="218"/>
      <c r="C17" s="219"/>
      <c r="D17" s="220"/>
      <c r="E17" s="217"/>
      <c r="F17" s="221"/>
      <c r="G17" s="77" t="s">
        <v>299</v>
      </c>
      <c r="H17" s="217"/>
      <c r="I17" s="221"/>
      <c r="J17" s="225"/>
    </row>
    <row r="18" spans="1:10" ht="15.75">
      <c r="A18" s="217" t="s">
        <v>144</v>
      </c>
      <c r="B18" s="218" t="s">
        <v>276</v>
      </c>
      <c r="C18" s="219" t="s">
        <v>258</v>
      </c>
      <c r="D18" s="220" t="s">
        <v>258</v>
      </c>
      <c r="E18" s="217" t="s">
        <v>103</v>
      </c>
      <c r="F18" s="221" t="s">
        <v>272</v>
      </c>
      <c r="G18" s="77" t="s">
        <v>288</v>
      </c>
      <c r="H18" s="217" t="s">
        <v>302</v>
      </c>
      <c r="I18" s="221" t="s">
        <v>275</v>
      </c>
      <c r="J18" s="225" t="s">
        <v>295</v>
      </c>
    </row>
    <row r="19" spans="1:10" ht="30.75">
      <c r="A19" s="217"/>
      <c r="B19" s="218"/>
      <c r="C19" s="219"/>
      <c r="D19" s="220"/>
      <c r="E19" s="217"/>
      <c r="F19" s="221"/>
      <c r="G19" s="77" t="s">
        <v>303</v>
      </c>
      <c r="H19" s="217"/>
      <c r="I19" s="221"/>
      <c r="J19" s="225"/>
    </row>
    <row r="20" spans="1:10" ht="15.75">
      <c r="A20" s="217" t="s">
        <v>145</v>
      </c>
      <c r="B20" s="218" t="s">
        <v>276</v>
      </c>
      <c r="C20" s="219" t="s">
        <v>258</v>
      </c>
      <c r="D20" s="220" t="s">
        <v>258</v>
      </c>
      <c r="E20" s="217" t="s">
        <v>304</v>
      </c>
      <c r="F20" s="221" t="s">
        <v>271</v>
      </c>
      <c r="G20" s="77" t="s">
        <v>288</v>
      </c>
      <c r="H20" s="226" t="s">
        <v>305</v>
      </c>
      <c r="I20" s="228" t="s">
        <v>275</v>
      </c>
      <c r="J20" s="229" t="s">
        <v>295</v>
      </c>
    </row>
    <row r="21" spans="1:10" ht="30.75">
      <c r="A21" s="217"/>
      <c r="B21" s="218"/>
      <c r="C21" s="219"/>
      <c r="D21" s="220"/>
      <c r="E21" s="217"/>
      <c r="F21" s="221"/>
      <c r="G21" s="77" t="s">
        <v>306</v>
      </c>
      <c r="H21" s="226"/>
      <c r="I21" s="228"/>
      <c r="J21" s="229"/>
    </row>
    <row r="22" spans="1:10" ht="15.75">
      <c r="A22" s="217" t="s">
        <v>132</v>
      </c>
      <c r="B22" s="218" t="s">
        <v>276</v>
      </c>
      <c r="C22" s="219" t="s">
        <v>258</v>
      </c>
      <c r="D22" s="220" t="s">
        <v>258</v>
      </c>
      <c r="E22" s="217" t="s">
        <v>122</v>
      </c>
      <c r="F22" s="221" t="s">
        <v>271</v>
      </c>
      <c r="G22" s="77" t="s">
        <v>288</v>
      </c>
      <c r="H22" s="217" t="s">
        <v>221</v>
      </c>
      <c r="I22" s="221" t="s">
        <v>272</v>
      </c>
      <c r="J22" s="225" t="s">
        <v>295</v>
      </c>
    </row>
    <row r="23" spans="1:10" ht="30.75">
      <c r="A23" s="217"/>
      <c r="B23" s="218"/>
      <c r="C23" s="219"/>
      <c r="D23" s="220"/>
      <c r="E23" s="217"/>
      <c r="F23" s="221"/>
      <c r="G23" s="77" t="s">
        <v>306</v>
      </c>
      <c r="H23" s="217"/>
      <c r="I23" s="221"/>
      <c r="J23" s="225"/>
    </row>
    <row r="24" spans="1:10" ht="15.75">
      <c r="A24" s="217" t="s">
        <v>307</v>
      </c>
      <c r="B24" s="218" t="s">
        <v>276</v>
      </c>
      <c r="C24" s="219" t="s">
        <v>258</v>
      </c>
      <c r="D24" s="220" t="s">
        <v>258</v>
      </c>
      <c r="E24" s="217" t="s">
        <v>89</v>
      </c>
      <c r="F24" s="221" t="s">
        <v>271</v>
      </c>
      <c r="G24" s="77" t="s">
        <v>288</v>
      </c>
      <c r="H24" s="217" t="s">
        <v>236</v>
      </c>
      <c r="I24" s="221" t="s">
        <v>272</v>
      </c>
      <c r="J24" s="225" t="s">
        <v>295</v>
      </c>
    </row>
    <row r="25" spans="1:10" ht="30.75">
      <c r="A25" s="217"/>
      <c r="B25" s="218"/>
      <c r="C25" s="219"/>
      <c r="D25" s="220"/>
      <c r="E25" s="217"/>
      <c r="F25" s="221"/>
      <c r="G25" s="77" t="s">
        <v>306</v>
      </c>
      <c r="H25" s="217"/>
      <c r="I25" s="221"/>
      <c r="J25" s="225"/>
    </row>
    <row r="26" spans="1:10" ht="15.75">
      <c r="A26" s="217" t="s">
        <v>97</v>
      </c>
      <c r="B26" s="218" t="s">
        <v>276</v>
      </c>
      <c r="C26" s="219" t="s">
        <v>258</v>
      </c>
      <c r="D26" s="220" t="s">
        <v>258</v>
      </c>
      <c r="E26" s="217" t="s">
        <v>149</v>
      </c>
      <c r="F26" s="221" t="s">
        <v>266</v>
      </c>
      <c r="G26" s="77" t="s">
        <v>288</v>
      </c>
      <c r="H26" s="217" t="s">
        <v>308</v>
      </c>
      <c r="I26" s="221" t="s">
        <v>276</v>
      </c>
      <c r="J26" s="225" t="s">
        <v>295</v>
      </c>
    </row>
    <row r="27" spans="1:10" ht="30.75">
      <c r="A27" s="217"/>
      <c r="B27" s="218"/>
      <c r="C27" s="219"/>
      <c r="D27" s="220"/>
      <c r="E27" s="217"/>
      <c r="F27" s="221"/>
      <c r="G27" s="77" t="s">
        <v>309</v>
      </c>
      <c r="H27" s="217"/>
      <c r="I27" s="221"/>
      <c r="J27" s="225"/>
    </row>
    <row r="28" spans="1:10" ht="15.75">
      <c r="A28" s="226" t="s">
        <v>310</v>
      </c>
      <c r="B28" s="227" t="s">
        <v>266</v>
      </c>
      <c r="C28" s="219" t="s">
        <v>258</v>
      </c>
      <c r="D28" s="220" t="s">
        <v>258</v>
      </c>
      <c r="E28" s="217" t="s">
        <v>115</v>
      </c>
      <c r="F28" s="221" t="s">
        <v>266</v>
      </c>
      <c r="G28" s="77" t="s">
        <v>288</v>
      </c>
      <c r="H28" s="217" t="s">
        <v>117</v>
      </c>
      <c r="I28" s="221" t="s">
        <v>276</v>
      </c>
      <c r="J28" s="225" t="s">
        <v>311</v>
      </c>
    </row>
    <row r="29" spans="1:10" ht="30.75">
      <c r="A29" s="226"/>
      <c r="B29" s="227"/>
      <c r="C29" s="219"/>
      <c r="D29" s="220"/>
      <c r="E29" s="217"/>
      <c r="F29" s="221"/>
      <c r="G29" s="77" t="s">
        <v>309</v>
      </c>
      <c r="H29" s="217"/>
      <c r="I29" s="221"/>
      <c r="J29" s="225"/>
    </row>
    <row r="30" spans="1:10" ht="15.75">
      <c r="A30" s="217" t="s">
        <v>312</v>
      </c>
      <c r="B30" s="218" t="s">
        <v>266</v>
      </c>
      <c r="C30" s="219" t="s">
        <v>258</v>
      </c>
      <c r="D30" s="220" t="s">
        <v>258</v>
      </c>
      <c r="E30" s="217" t="s">
        <v>140</v>
      </c>
      <c r="F30" s="221" t="s">
        <v>271</v>
      </c>
      <c r="G30" s="77" t="s">
        <v>288</v>
      </c>
      <c r="H30" s="217" t="s">
        <v>104</v>
      </c>
      <c r="I30" s="221" t="s">
        <v>276</v>
      </c>
      <c r="J30" s="225" t="s">
        <v>311</v>
      </c>
    </row>
    <row r="31" spans="1:10" ht="30.75">
      <c r="A31" s="217"/>
      <c r="B31" s="218"/>
      <c r="C31" s="219"/>
      <c r="D31" s="220"/>
      <c r="E31" s="217"/>
      <c r="F31" s="221"/>
      <c r="G31" s="77" t="s">
        <v>299</v>
      </c>
      <c r="H31" s="217"/>
      <c r="I31" s="221"/>
      <c r="J31" s="225"/>
    </row>
    <row r="32" spans="1:10" ht="15.75">
      <c r="A32" s="217" t="s">
        <v>186</v>
      </c>
      <c r="B32" s="218" t="s">
        <v>266</v>
      </c>
      <c r="C32" s="219" t="s">
        <v>258</v>
      </c>
      <c r="D32" s="220" t="s">
        <v>258</v>
      </c>
      <c r="E32" s="217" t="s">
        <v>92</v>
      </c>
      <c r="F32" s="221" t="s">
        <v>275</v>
      </c>
      <c r="G32" s="77" t="s">
        <v>288</v>
      </c>
      <c r="H32" s="223" t="s">
        <v>76</v>
      </c>
      <c r="I32" s="224" t="s">
        <v>266</v>
      </c>
      <c r="J32" s="225" t="s">
        <v>313</v>
      </c>
    </row>
    <row r="33" spans="1:10" ht="30.75">
      <c r="A33" s="217"/>
      <c r="B33" s="218"/>
      <c r="C33" s="219"/>
      <c r="D33" s="220"/>
      <c r="E33" s="217"/>
      <c r="F33" s="221"/>
      <c r="G33" s="77" t="s">
        <v>296</v>
      </c>
      <c r="H33" s="223"/>
      <c r="I33" s="224"/>
      <c r="J33" s="225"/>
    </row>
    <row r="34" spans="1:10" ht="15.75">
      <c r="A34" s="217" t="s">
        <v>155</v>
      </c>
      <c r="B34" s="218" t="s">
        <v>271</v>
      </c>
      <c r="C34" s="219" t="s">
        <v>258</v>
      </c>
      <c r="D34" s="220" t="s">
        <v>258</v>
      </c>
      <c r="E34" s="217" t="s">
        <v>124</v>
      </c>
      <c r="F34" s="221" t="s">
        <v>275</v>
      </c>
      <c r="G34" s="77" t="s">
        <v>288</v>
      </c>
      <c r="H34" s="219" t="s">
        <v>258</v>
      </c>
      <c r="I34" s="222"/>
      <c r="J34" s="220" t="s">
        <v>258</v>
      </c>
    </row>
    <row r="35" spans="1:10" ht="30.75">
      <c r="A35" s="217"/>
      <c r="B35" s="218"/>
      <c r="C35" s="219"/>
      <c r="D35" s="220"/>
      <c r="E35" s="217"/>
      <c r="F35" s="221"/>
      <c r="G35" s="77" t="s">
        <v>296</v>
      </c>
      <c r="H35" s="219"/>
      <c r="I35" s="222"/>
      <c r="J35" s="220"/>
    </row>
    <row r="36" spans="1:10" ht="15.75">
      <c r="A36" s="217" t="s">
        <v>314</v>
      </c>
      <c r="B36" s="218" t="s">
        <v>271</v>
      </c>
      <c r="C36" s="219" t="s">
        <v>258</v>
      </c>
      <c r="D36" s="220" t="s">
        <v>258</v>
      </c>
      <c r="E36" s="217" t="s">
        <v>142</v>
      </c>
      <c r="F36" s="221" t="s">
        <v>271</v>
      </c>
      <c r="G36" s="77" t="s">
        <v>288</v>
      </c>
      <c r="H36" s="219" t="s">
        <v>258</v>
      </c>
      <c r="I36" s="222"/>
      <c r="J36" s="220" t="s">
        <v>258</v>
      </c>
    </row>
    <row r="37" spans="1:10" ht="30.75">
      <c r="A37" s="217"/>
      <c r="B37" s="218"/>
      <c r="C37" s="219"/>
      <c r="D37" s="220"/>
      <c r="E37" s="217"/>
      <c r="F37" s="221"/>
      <c r="G37" s="77" t="s">
        <v>306</v>
      </c>
      <c r="H37" s="219"/>
      <c r="I37" s="222"/>
      <c r="J37" s="220"/>
    </row>
    <row r="38" spans="1:10" ht="15.75">
      <c r="A38" s="217" t="s">
        <v>315</v>
      </c>
      <c r="B38" s="218" t="s">
        <v>271</v>
      </c>
      <c r="C38" s="219" t="s">
        <v>258</v>
      </c>
      <c r="D38" s="220" t="s">
        <v>258</v>
      </c>
      <c r="E38" s="217" t="s">
        <v>316</v>
      </c>
      <c r="F38" s="221" t="s">
        <v>271</v>
      </c>
      <c r="G38" s="77" t="s">
        <v>288</v>
      </c>
      <c r="H38" s="219" t="s">
        <v>258</v>
      </c>
      <c r="I38" s="222"/>
      <c r="J38" s="220" t="s">
        <v>258</v>
      </c>
    </row>
    <row r="39" spans="1:10" ht="30.75">
      <c r="A39" s="217"/>
      <c r="B39" s="218"/>
      <c r="C39" s="219"/>
      <c r="D39" s="220"/>
      <c r="E39" s="217"/>
      <c r="F39" s="221"/>
      <c r="G39" s="77" t="s">
        <v>306</v>
      </c>
      <c r="H39" s="219"/>
      <c r="I39" s="222"/>
      <c r="J39" s="220"/>
    </row>
    <row r="40" spans="1:10" ht="15.75">
      <c r="A40" s="217" t="s">
        <v>317</v>
      </c>
      <c r="B40" s="218" t="s">
        <v>271</v>
      </c>
      <c r="C40" s="219" t="s">
        <v>258</v>
      </c>
      <c r="D40" s="220" t="s">
        <v>258</v>
      </c>
      <c r="E40" s="217" t="s">
        <v>133</v>
      </c>
      <c r="F40" s="221" t="s">
        <v>276</v>
      </c>
      <c r="G40" s="77" t="s">
        <v>288</v>
      </c>
      <c r="H40" s="219" t="s">
        <v>258</v>
      </c>
      <c r="I40" s="222"/>
      <c r="J40" s="220" t="s">
        <v>258</v>
      </c>
    </row>
    <row r="41" spans="1:10" ht="30.75">
      <c r="A41" s="217"/>
      <c r="B41" s="218"/>
      <c r="C41" s="219"/>
      <c r="D41" s="220"/>
      <c r="E41" s="217"/>
      <c r="F41" s="221"/>
      <c r="G41" s="77" t="s">
        <v>318</v>
      </c>
      <c r="H41" s="219"/>
      <c r="I41" s="222"/>
      <c r="J41" s="220"/>
    </row>
    <row r="42" spans="1:10" ht="15.75">
      <c r="A42" s="217" t="s">
        <v>319</v>
      </c>
      <c r="B42" s="218" t="s">
        <v>271</v>
      </c>
      <c r="C42" s="219" t="s">
        <v>258</v>
      </c>
      <c r="D42" s="220" t="s">
        <v>258</v>
      </c>
      <c r="E42" s="217" t="s">
        <v>320</v>
      </c>
      <c r="F42" s="221" t="s">
        <v>276</v>
      </c>
      <c r="G42" s="77" t="s">
        <v>288</v>
      </c>
      <c r="H42" s="219" t="s">
        <v>258</v>
      </c>
      <c r="I42" s="222"/>
      <c r="J42" s="220" t="s">
        <v>258</v>
      </c>
    </row>
    <row r="43" spans="1:10" ht="30.75">
      <c r="A43" s="217"/>
      <c r="B43" s="218"/>
      <c r="C43" s="219"/>
      <c r="D43" s="220"/>
      <c r="E43" s="217"/>
      <c r="F43" s="221"/>
      <c r="G43" s="77" t="s">
        <v>318</v>
      </c>
      <c r="H43" s="219"/>
      <c r="I43" s="222"/>
      <c r="J43" s="220"/>
    </row>
    <row r="44" spans="1:10" ht="15.75">
      <c r="A44" s="217" t="s">
        <v>321</v>
      </c>
      <c r="B44" s="218" t="s">
        <v>271</v>
      </c>
      <c r="C44" s="219" t="s">
        <v>258</v>
      </c>
      <c r="D44" s="220" t="s">
        <v>258</v>
      </c>
      <c r="E44" s="217" t="s">
        <v>322</v>
      </c>
      <c r="F44" s="221" t="s">
        <v>272</v>
      </c>
      <c r="G44" s="77" t="s">
        <v>288</v>
      </c>
      <c r="H44" s="219" t="s">
        <v>258</v>
      </c>
      <c r="I44" s="222"/>
      <c r="J44" s="220" t="s">
        <v>258</v>
      </c>
    </row>
    <row r="45" spans="1:10" ht="30.75">
      <c r="A45" s="217"/>
      <c r="B45" s="218"/>
      <c r="C45" s="219"/>
      <c r="D45" s="220"/>
      <c r="E45" s="217"/>
      <c r="F45" s="221"/>
      <c r="G45" s="77" t="s">
        <v>323</v>
      </c>
      <c r="H45" s="219"/>
      <c r="I45" s="222"/>
      <c r="J45" s="220"/>
    </row>
    <row r="46" spans="1:10" ht="15.75">
      <c r="A46" s="217" t="s">
        <v>324</v>
      </c>
      <c r="B46" s="218" t="s">
        <v>272</v>
      </c>
      <c r="C46" s="219" t="s">
        <v>258</v>
      </c>
      <c r="D46" s="220" t="s">
        <v>258</v>
      </c>
      <c r="E46" s="217" t="s">
        <v>325</v>
      </c>
      <c r="F46" s="221" t="s">
        <v>266</v>
      </c>
      <c r="G46" s="77" t="s">
        <v>288</v>
      </c>
      <c r="H46" s="219" t="s">
        <v>258</v>
      </c>
      <c r="I46" s="222"/>
      <c r="J46" s="220" t="s">
        <v>258</v>
      </c>
    </row>
    <row r="47" spans="1:10" ht="30.75">
      <c r="A47" s="217"/>
      <c r="B47" s="218"/>
      <c r="C47" s="219"/>
      <c r="D47" s="220"/>
      <c r="E47" s="217"/>
      <c r="F47" s="221"/>
      <c r="G47" s="77" t="s">
        <v>326</v>
      </c>
      <c r="H47" s="219"/>
      <c r="I47" s="222"/>
      <c r="J47" s="220"/>
    </row>
    <row r="48" spans="1:10">
      <c r="A48" s="217" t="s">
        <v>327</v>
      </c>
      <c r="B48" s="218" t="s">
        <v>272</v>
      </c>
      <c r="C48" s="219" t="s">
        <v>258</v>
      </c>
      <c r="D48" s="220" t="s">
        <v>258</v>
      </c>
      <c r="E48" s="217" t="s">
        <v>250</v>
      </c>
      <c r="F48" s="221" t="s">
        <v>272</v>
      </c>
      <c r="G48" s="84" t="s">
        <v>288</v>
      </c>
      <c r="H48" s="219" t="s">
        <v>258</v>
      </c>
      <c r="I48" s="222"/>
      <c r="J48" s="220" t="s">
        <v>258</v>
      </c>
    </row>
    <row r="49" spans="1:10" ht="31.5" customHeight="1">
      <c r="A49" s="217"/>
      <c r="B49" s="218"/>
      <c r="C49" s="219"/>
      <c r="D49" s="220"/>
      <c r="E49" s="217"/>
      <c r="F49" s="221"/>
      <c r="G49" s="84" t="s">
        <v>323</v>
      </c>
      <c r="H49" s="219"/>
      <c r="I49" s="222"/>
      <c r="J49" s="220"/>
    </row>
    <row r="50" spans="1:10" ht="31.5" customHeight="1">
      <c r="A50" s="75" t="s">
        <v>328</v>
      </c>
      <c r="B50" s="76" t="s">
        <v>272</v>
      </c>
      <c r="C50" s="85" t="s">
        <v>258</v>
      </c>
      <c r="D50" s="79" t="s">
        <v>258</v>
      </c>
      <c r="E50" s="85" t="s">
        <v>258</v>
      </c>
      <c r="F50" s="83"/>
      <c r="G50" s="79" t="s">
        <v>258</v>
      </c>
      <c r="H50" s="85" t="s">
        <v>258</v>
      </c>
      <c r="I50" s="83"/>
      <c r="J50" s="79" t="s">
        <v>258</v>
      </c>
    </row>
    <row r="51" spans="1:10" ht="31.5" customHeight="1">
      <c r="A51" s="75" t="s">
        <v>329</v>
      </c>
      <c r="B51" s="76" t="s">
        <v>266</v>
      </c>
      <c r="C51" s="85" t="s">
        <v>258</v>
      </c>
      <c r="D51" s="79" t="s">
        <v>258</v>
      </c>
      <c r="E51" s="85" t="s">
        <v>258</v>
      </c>
      <c r="F51" s="83"/>
      <c r="G51" s="79" t="s">
        <v>258</v>
      </c>
      <c r="H51" s="85" t="s">
        <v>258</v>
      </c>
      <c r="I51" s="83"/>
      <c r="J51" s="79" t="s">
        <v>258</v>
      </c>
    </row>
    <row r="52" spans="1:10" ht="31.5" customHeight="1">
      <c r="A52" s="75" t="s">
        <v>330</v>
      </c>
      <c r="B52" s="76" t="s">
        <v>266</v>
      </c>
      <c r="C52" s="85" t="s">
        <v>258</v>
      </c>
      <c r="D52" s="79" t="s">
        <v>258</v>
      </c>
      <c r="E52" s="85" t="s">
        <v>258</v>
      </c>
      <c r="F52" s="83"/>
      <c r="G52" s="79" t="s">
        <v>258</v>
      </c>
      <c r="H52" s="85" t="s">
        <v>258</v>
      </c>
      <c r="I52" s="83"/>
      <c r="J52" s="79" t="s">
        <v>258</v>
      </c>
    </row>
    <row r="53" spans="1:10" ht="31.5" customHeight="1">
      <c r="A53" s="75" t="s">
        <v>46</v>
      </c>
      <c r="B53" s="76" t="s">
        <v>266</v>
      </c>
      <c r="C53" s="85" t="s">
        <v>258</v>
      </c>
      <c r="D53" s="79" t="s">
        <v>258</v>
      </c>
      <c r="E53" s="85" t="s">
        <v>258</v>
      </c>
      <c r="F53" s="83"/>
      <c r="G53" s="79" t="s">
        <v>258</v>
      </c>
      <c r="H53" s="85" t="s">
        <v>258</v>
      </c>
      <c r="I53" s="83"/>
      <c r="J53" s="79" t="s">
        <v>258</v>
      </c>
    </row>
    <row r="54" spans="1:10" ht="31.5" customHeight="1">
      <c r="A54" s="75" t="s">
        <v>69</v>
      </c>
      <c r="B54" s="76" t="s">
        <v>266</v>
      </c>
      <c r="C54" s="85" t="s">
        <v>258</v>
      </c>
      <c r="D54" s="79" t="s">
        <v>258</v>
      </c>
      <c r="E54" s="85" t="s">
        <v>258</v>
      </c>
      <c r="F54" s="83"/>
      <c r="G54" s="79" t="s">
        <v>258</v>
      </c>
      <c r="H54" s="85" t="s">
        <v>258</v>
      </c>
      <c r="I54" s="83"/>
      <c r="J54" s="79" t="s">
        <v>258</v>
      </c>
    </row>
    <row r="55" spans="1:10" ht="31.5" customHeight="1">
      <c r="A55" s="75" t="s">
        <v>331</v>
      </c>
      <c r="B55" s="76" t="s">
        <v>266</v>
      </c>
      <c r="C55" s="85" t="s">
        <v>258</v>
      </c>
      <c r="D55" s="79" t="s">
        <v>258</v>
      </c>
      <c r="E55" s="85" t="s">
        <v>258</v>
      </c>
      <c r="F55" s="83"/>
      <c r="G55" s="79" t="s">
        <v>258</v>
      </c>
      <c r="H55" s="85" t="s">
        <v>258</v>
      </c>
      <c r="I55" s="83"/>
      <c r="J55" s="79" t="s">
        <v>258</v>
      </c>
    </row>
    <row r="56" spans="1:10" ht="31.5" customHeight="1">
      <c r="A56" s="80" t="s">
        <v>332</v>
      </c>
      <c r="B56" s="81" t="s">
        <v>275</v>
      </c>
      <c r="C56" s="85" t="s">
        <v>258</v>
      </c>
      <c r="D56" s="79" t="s">
        <v>258</v>
      </c>
      <c r="E56" s="85" t="s">
        <v>258</v>
      </c>
      <c r="F56" s="83"/>
      <c r="G56" s="79" t="s">
        <v>258</v>
      </c>
      <c r="H56" s="85" t="s">
        <v>258</v>
      </c>
      <c r="I56" s="83"/>
      <c r="J56" s="79" t="s">
        <v>258</v>
      </c>
    </row>
    <row r="57" spans="1:10" ht="31.5" customHeight="1">
      <c r="A57" s="78" t="s">
        <v>77</v>
      </c>
      <c r="B57" s="79" t="s">
        <v>275</v>
      </c>
      <c r="C57" s="85" t="s">
        <v>258</v>
      </c>
      <c r="D57" s="79" t="s">
        <v>258</v>
      </c>
      <c r="E57" s="85" t="s">
        <v>258</v>
      </c>
      <c r="F57" s="83"/>
      <c r="G57" s="79" t="s">
        <v>258</v>
      </c>
      <c r="H57" s="85" t="s">
        <v>258</v>
      </c>
      <c r="I57" s="83"/>
      <c r="J57" s="79" t="s">
        <v>258</v>
      </c>
    </row>
    <row r="58" spans="1:10" ht="31.5" customHeight="1">
      <c r="A58" s="86" t="s">
        <v>82</v>
      </c>
      <c r="B58" s="87" t="s">
        <v>275</v>
      </c>
      <c r="C58" s="85" t="s">
        <v>258</v>
      </c>
      <c r="D58" s="79" t="s">
        <v>258</v>
      </c>
      <c r="E58" s="85" t="s">
        <v>258</v>
      </c>
      <c r="F58" s="83"/>
      <c r="G58" s="79" t="s">
        <v>258</v>
      </c>
      <c r="H58" s="85" t="s">
        <v>258</v>
      </c>
      <c r="I58" s="83"/>
      <c r="J58" s="79" t="s">
        <v>258</v>
      </c>
    </row>
    <row r="59" spans="1:10" ht="31.5" customHeight="1">
      <c r="A59" s="78" t="s">
        <v>333</v>
      </c>
      <c r="B59" s="79" t="s">
        <v>272</v>
      </c>
      <c r="C59" s="85" t="s">
        <v>258</v>
      </c>
      <c r="D59" s="79" t="s">
        <v>258</v>
      </c>
      <c r="E59" s="85" t="s">
        <v>258</v>
      </c>
      <c r="F59" s="83"/>
      <c r="G59" s="79" t="s">
        <v>258</v>
      </c>
      <c r="H59" s="85" t="s">
        <v>258</v>
      </c>
      <c r="I59" s="83"/>
      <c r="J59" s="79" t="s">
        <v>258</v>
      </c>
    </row>
    <row r="60" spans="1:10" ht="31.5" customHeight="1">
      <c r="A60" s="75" t="s">
        <v>333</v>
      </c>
      <c r="B60" s="76" t="s">
        <v>272</v>
      </c>
      <c r="C60" s="85" t="s">
        <v>258</v>
      </c>
      <c r="D60" s="79" t="s">
        <v>258</v>
      </c>
      <c r="E60" s="85" t="s">
        <v>258</v>
      </c>
      <c r="F60" s="83"/>
      <c r="G60" s="79" t="s">
        <v>258</v>
      </c>
      <c r="H60" s="85" t="s">
        <v>258</v>
      </c>
      <c r="I60" s="83"/>
      <c r="J60" s="79" t="s">
        <v>258</v>
      </c>
    </row>
    <row r="61" spans="1:10" ht="31.5" customHeight="1">
      <c r="A61" s="75" t="s">
        <v>33</v>
      </c>
      <c r="B61" s="76" t="s">
        <v>266</v>
      </c>
      <c r="C61" s="85" t="s">
        <v>258</v>
      </c>
      <c r="D61" s="79" t="s">
        <v>258</v>
      </c>
      <c r="E61" s="85" t="s">
        <v>258</v>
      </c>
      <c r="F61" s="83"/>
      <c r="G61" s="79" t="s">
        <v>258</v>
      </c>
      <c r="H61" s="85" t="s">
        <v>258</v>
      </c>
      <c r="I61" s="83"/>
      <c r="J61" s="79" t="s">
        <v>258</v>
      </c>
    </row>
    <row r="62" spans="1:10" ht="31.5" customHeight="1">
      <c r="A62" s="80" t="s">
        <v>52</v>
      </c>
      <c r="B62" s="81" t="s">
        <v>275</v>
      </c>
      <c r="C62" s="85" t="s">
        <v>258</v>
      </c>
      <c r="D62" s="79" t="s">
        <v>258</v>
      </c>
      <c r="E62" s="85" t="s">
        <v>258</v>
      </c>
      <c r="F62" s="83"/>
      <c r="G62" s="79" t="s">
        <v>258</v>
      </c>
      <c r="H62" s="85" t="s">
        <v>258</v>
      </c>
      <c r="I62" s="83"/>
      <c r="J62" s="79" t="s">
        <v>258</v>
      </c>
    </row>
    <row r="63" spans="1:10" ht="31.5" customHeight="1">
      <c r="A63" s="75" t="s">
        <v>36</v>
      </c>
      <c r="B63" s="76" t="s">
        <v>266</v>
      </c>
      <c r="C63" s="85" t="s">
        <v>258</v>
      </c>
      <c r="D63" s="79" t="s">
        <v>258</v>
      </c>
      <c r="E63" s="85" t="s">
        <v>258</v>
      </c>
      <c r="F63" s="83"/>
      <c r="G63" s="79" t="s">
        <v>258</v>
      </c>
      <c r="H63" s="85" t="s">
        <v>258</v>
      </c>
      <c r="I63" s="83"/>
      <c r="J63" s="79" t="s">
        <v>258</v>
      </c>
    </row>
    <row r="64" spans="1:10" ht="31.5" customHeight="1">
      <c r="A64" s="75" t="s">
        <v>334</v>
      </c>
      <c r="B64" s="76" t="s">
        <v>266</v>
      </c>
      <c r="C64" s="85" t="s">
        <v>258</v>
      </c>
      <c r="D64" s="79" t="s">
        <v>258</v>
      </c>
      <c r="E64" s="85" t="s">
        <v>258</v>
      </c>
      <c r="F64" s="83"/>
      <c r="G64" s="79" t="s">
        <v>258</v>
      </c>
      <c r="H64" s="85" t="s">
        <v>258</v>
      </c>
      <c r="I64" s="83"/>
      <c r="J64" s="79" t="s">
        <v>258</v>
      </c>
    </row>
    <row r="65" spans="1:10" ht="31.5" customHeight="1">
      <c r="A65" s="75" t="s">
        <v>51</v>
      </c>
      <c r="B65" s="76" t="s">
        <v>266</v>
      </c>
      <c r="C65" s="85" t="s">
        <v>258</v>
      </c>
      <c r="D65" s="79" t="s">
        <v>258</v>
      </c>
      <c r="E65" s="85" t="s">
        <v>258</v>
      </c>
      <c r="F65" s="83"/>
      <c r="G65" s="79" t="s">
        <v>258</v>
      </c>
      <c r="H65" s="85" t="s">
        <v>258</v>
      </c>
      <c r="I65" s="83"/>
      <c r="J65" s="79" t="s">
        <v>258</v>
      </c>
    </row>
    <row r="66" spans="1:10" ht="31.5" customHeight="1">
      <c r="A66" s="75" t="s">
        <v>335</v>
      </c>
      <c r="B66" s="76" t="s">
        <v>266</v>
      </c>
      <c r="C66" s="85" t="s">
        <v>258</v>
      </c>
      <c r="D66" s="79" t="s">
        <v>258</v>
      </c>
      <c r="E66" s="85" t="s">
        <v>258</v>
      </c>
      <c r="F66" s="83"/>
      <c r="G66" s="79" t="s">
        <v>258</v>
      </c>
      <c r="H66" s="85" t="s">
        <v>258</v>
      </c>
      <c r="I66" s="83"/>
      <c r="J66" s="79" t="s">
        <v>258</v>
      </c>
    </row>
    <row r="67" spans="1:10" ht="31.5" customHeight="1">
      <c r="A67" s="82" t="s">
        <v>336</v>
      </c>
      <c r="B67" s="88" t="s">
        <v>266</v>
      </c>
      <c r="C67" s="85" t="s">
        <v>258</v>
      </c>
      <c r="D67" s="79" t="s">
        <v>258</v>
      </c>
      <c r="E67" s="85" t="s">
        <v>258</v>
      </c>
      <c r="F67" s="83"/>
      <c r="G67" s="79" t="s">
        <v>258</v>
      </c>
      <c r="H67" s="85" t="s">
        <v>258</v>
      </c>
      <c r="I67" s="83"/>
      <c r="J67" s="79" t="s">
        <v>258</v>
      </c>
    </row>
    <row r="68" spans="1:10" ht="31.5" customHeight="1">
      <c r="A68" s="75" t="s">
        <v>64</v>
      </c>
      <c r="B68" s="76" t="s">
        <v>272</v>
      </c>
      <c r="C68" s="85" t="s">
        <v>258</v>
      </c>
      <c r="D68" s="79" t="s">
        <v>258</v>
      </c>
      <c r="E68" s="85" t="s">
        <v>258</v>
      </c>
      <c r="F68" s="83"/>
      <c r="G68" s="79" t="s">
        <v>258</v>
      </c>
      <c r="H68" s="85" t="s">
        <v>258</v>
      </c>
      <c r="I68" s="83"/>
      <c r="J68" s="79" t="s">
        <v>258</v>
      </c>
    </row>
    <row r="69" spans="1:10" ht="31.5" customHeight="1">
      <c r="A69" s="75" t="s">
        <v>62</v>
      </c>
      <c r="B69" s="76" t="s">
        <v>266</v>
      </c>
      <c r="C69" s="85" t="s">
        <v>258</v>
      </c>
      <c r="D69" s="79" t="s">
        <v>258</v>
      </c>
      <c r="E69" s="85" t="s">
        <v>258</v>
      </c>
      <c r="F69" s="83"/>
      <c r="G69" s="79" t="s">
        <v>258</v>
      </c>
      <c r="H69" s="85" t="s">
        <v>258</v>
      </c>
      <c r="I69" s="83"/>
      <c r="J69" s="79" t="s">
        <v>258</v>
      </c>
    </row>
    <row r="70" spans="1:10" ht="31.5" customHeight="1">
      <c r="A70" s="92" t="s">
        <v>63</v>
      </c>
      <c r="B70" s="93" t="s">
        <v>275</v>
      </c>
      <c r="C70" s="85" t="s">
        <v>258</v>
      </c>
      <c r="D70" s="79" t="s">
        <v>258</v>
      </c>
      <c r="E70" s="85" t="s">
        <v>258</v>
      </c>
      <c r="F70" s="83"/>
      <c r="G70" s="79" t="s">
        <v>258</v>
      </c>
      <c r="H70" s="85" t="s">
        <v>258</v>
      </c>
      <c r="I70" s="83"/>
      <c r="J70" s="79" t="s">
        <v>258</v>
      </c>
    </row>
    <row r="71" spans="1:10" ht="31.5" customHeight="1">
      <c r="A71" s="89" t="s">
        <v>59</v>
      </c>
      <c r="B71" s="90" t="s">
        <v>275</v>
      </c>
      <c r="C71" s="85" t="s">
        <v>258</v>
      </c>
      <c r="D71" s="79" t="s">
        <v>258</v>
      </c>
      <c r="E71" s="85" t="s">
        <v>258</v>
      </c>
      <c r="F71" s="83"/>
      <c r="G71" s="79" t="s">
        <v>258</v>
      </c>
      <c r="H71" s="85" t="s">
        <v>258</v>
      </c>
      <c r="I71" s="83"/>
      <c r="J71" s="79" t="s">
        <v>258</v>
      </c>
    </row>
    <row r="72" spans="1:10" ht="31.5" customHeight="1">
      <c r="A72" s="75" t="s">
        <v>337</v>
      </c>
      <c r="B72" s="76" t="s">
        <v>266</v>
      </c>
      <c r="C72" s="85" t="s">
        <v>258</v>
      </c>
      <c r="D72" s="79" t="s">
        <v>258</v>
      </c>
      <c r="E72" s="85" t="s">
        <v>258</v>
      </c>
      <c r="F72" s="83"/>
      <c r="G72" s="79" t="s">
        <v>258</v>
      </c>
      <c r="H72" s="85" t="s">
        <v>258</v>
      </c>
      <c r="I72" s="83"/>
      <c r="J72" s="79" t="s">
        <v>258</v>
      </c>
    </row>
    <row r="73" spans="1:10" ht="31.5" customHeight="1">
      <c r="A73" s="75" t="s">
        <v>61</v>
      </c>
      <c r="B73" s="76" t="s">
        <v>275</v>
      </c>
      <c r="C73" s="85" t="s">
        <v>258</v>
      </c>
      <c r="D73" s="79" t="s">
        <v>258</v>
      </c>
      <c r="E73" s="85" t="s">
        <v>258</v>
      </c>
      <c r="F73" s="83"/>
      <c r="G73" s="79" t="s">
        <v>258</v>
      </c>
      <c r="H73" s="85" t="s">
        <v>258</v>
      </c>
      <c r="I73" s="83"/>
      <c r="J73" s="79" t="s">
        <v>258</v>
      </c>
    </row>
    <row r="74" spans="1:10" ht="31.5" customHeight="1">
      <c r="A74" s="75" t="s">
        <v>47</v>
      </c>
      <c r="B74" s="76" t="s">
        <v>266</v>
      </c>
      <c r="C74" s="85" t="s">
        <v>258</v>
      </c>
      <c r="D74" s="79" t="s">
        <v>258</v>
      </c>
      <c r="E74" s="85" t="s">
        <v>258</v>
      </c>
      <c r="F74" s="83"/>
      <c r="G74" s="79" t="s">
        <v>258</v>
      </c>
      <c r="H74" s="85" t="s">
        <v>258</v>
      </c>
      <c r="I74" s="83"/>
      <c r="J74" s="79" t="s">
        <v>258</v>
      </c>
    </row>
    <row r="75" spans="1:10" ht="31.5" customHeight="1">
      <c r="A75" s="75" t="s">
        <v>56</v>
      </c>
      <c r="B75" s="76" t="s">
        <v>266</v>
      </c>
      <c r="C75" s="85" t="s">
        <v>258</v>
      </c>
      <c r="D75" s="79" t="s">
        <v>258</v>
      </c>
      <c r="E75" s="85" t="s">
        <v>258</v>
      </c>
      <c r="F75" s="83"/>
      <c r="G75" s="79" t="s">
        <v>258</v>
      </c>
      <c r="H75" s="85" t="s">
        <v>258</v>
      </c>
      <c r="I75" s="83"/>
      <c r="J75" s="79" t="s">
        <v>258</v>
      </c>
    </row>
    <row r="76" spans="1:10" ht="31.5" customHeight="1">
      <c r="A76" s="75" t="s">
        <v>55</v>
      </c>
      <c r="B76" s="76" t="s">
        <v>266</v>
      </c>
      <c r="C76" s="85" t="s">
        <v>258</v>
      </c>
      <c r="D76" s="79" t="s">
        <v>258</v>
      </c>
      <c r="E76" s="85" t="s">
        <v>258</v>
      </c>
      <c r="F76" s="83"/>
      <c r="G76" s="79" t="s">
        <v>258</v>
      </c>
      <c r="H76" s="85" t="s">
        <v>258</v>
      </c>
      <c r="I76" s="83"/>
      <c r="J76" s="79" t="s">
        <v>258</v>
      </c>
    </row>
    <row r="77" spans="1:10" ht="31.5" customHeight="1">
      <c r="A77" s="75" t="s">
        <v>338</v>
      </c>
      <c r="B77" s="76" t="s">
        <v>266</v>
      </c>
      <c r="C77" s="85" t="s">
        <v>258</v>
      </c>
      <c r="D77" s="79" t="s">
        <v>258</v>
      </c>
      <c r="E77" s="85" t="s">
        <v>258</v>
      </c>
      <c r="F77" s="83"/>
      <c r="G77" s="79" t="s">
        <v>258</v>
      </c>
      <c r="H77" s="85" t="s">
        <v>258</v>
      </c>
      <c r="I77" s="83"/>
      <c r="J77" s="79" t="s">
        <v>258</v>
      </c>
    </row>
    <row r="78" spans="1:10" ht="31.5" customHeight="1">
      <c r="A78" s="75" t="s">
        <v>339</v>
      </c>
      <c r="B78" s="76" t="s">
        <v>266</v>
      </c>
      <c r="C78" s="85" t="s">
        <v>258</v>
      </c>
      <c r="D78" s="79" t="s">
        <v>258</v>
      </c>
      <c r="E78" s="85" t="s">
        <v>258</v>
      </c>
      <c r="F78" s="83"/>
      <c r="G78" s="79" t="s">
        <v>258</v>
      </c>
      <c r="H78" s="85" t="s">
        <v>258</v>
      </c>
      <c r="I78" s="83"/>
      <c r="J78" s="79" t="s">
        <v>258</v>
      </c>
    </row>
    <row r="79" spans="1:10" ht="31.5" customHeight="1">
      <c r="A79" s="75" t="s">
        <v>44</v>
      </c>
      <c r="B79" s="76" t="s">
        <v>272</v>
      </c>
      <c r="C79" s="85" t="s">
        <v>258</v>
      </c>
      <c r="D79" s="79" t="s">
        <v>258</v>
      </c>
      <c r="E79" s="85" t="s">
        <v>258</v>
      </c>
      <c r="F79" s="83"/>
      <c r="G79" s="79" t="s">
        <v>258</v>
      </c>
      <c r="H79" s="85" t="s">
        <v>258</v>
      </c>
      <c r="I79" s="83"/>
      <c r="J79" s="79" t="s">
        <v>258</v>
      </c>
    </row>
    <row r="80" spans="1:10" ht="31.5" customHeight="1">
      <c r="A80" s="75" t="s">
        <v>32</v>
      </c>
      <c r="B80" s="76" t="s">
        <v>272</v>
      </c>
      <c r="C80" s="85" t="s">
        <v>258</v>
      </c>
      <c r="D80" s="79" t="s">
        <v>258</v>
      </c>
      <c r="E80" s="85" t="s">
        <v>258</v>
      </c>
      <c r="F80" s="83"/>
      <c r="G80" s="79" t="s">
        <v>258</v>
      </c>
      <c r="H80" s="85" t="s">
        <v>258</v>
      </c>
      <c r="I80" s="83"/>
      <c r="J80" s="79" t="s">
        <v>258</v>
      </c>
    </row>
    <row r="81" spans="1:10" ht="31.5" customHeight="1">
      <c r="A81" s="75" t="s">
        <v>43</v>
      </c>
      <c r="B81" s="76" t="s">
        <v>272</v>
      </c>
      <c r="C81" s="85" t="s">
        <v>258</v>
      </c>
      <c r="D81" s="79" t="s">
        <v>258</v>
      </c>
      <c r="E81" s="85" t="s">
        <v>258</v>
      </c>
      <c r="F81" s="83"/>
      <c r="G81" s="79" t="s">
        <v>258</v>
      </c>
      <c r="H81" s="85" t="s">
        <v>258</v>
      </c>
      <c r="I81" s="83"/>
      <c r="J81" s="79" t="s">
        <v>258</v>
      </c>
    </row>
    <row r="82" spans="1:10" ht="31.5" customHeight="1">
      <c r="A82" s="91" t="s">
        <v>71</v>
      </c>
      <c r="B82" s="77" t="s">
        <v>272</v>
      </c>
      <c r="C82" s="85" t="s">
        <v>258</v>
      </c>
      <c r="D82" s="79" t="s">
        <v>258</v>
      </c>
      <c r="E82" s="85" t="s">
        <v>258</v>
      </c>
      <c r="F82" s="83"/>
      <c r="G82" s="79" t="s">
        <v>258</v>
      </c>
      <c r="H82" s="85" t="s">
        <v>258</v>
      </c>
      <c r="I82" s="83"/>
      <c r="J82" s="79" t="s">
        <v>258</v>
      </c>
    </row>
    <row r="83" spans="1:10" ht="31.5" customHeight="1">
      <c r="A83" s="82" t="s">
        <v>340</v>
      </c>
      <c r="B83" s="88" t="s">
        <v>272</v>
      </c>
      <c r="C83" s="85" t="s">
        <v>258</v>
      </c>
      <c r="D83" s="79" t="s">
        <v>258</v>
      </c>
      <c r="E83" s="85" t="s">
        <v>258</v>
      </c>
      <c r="F83" s="83"/>
      <c r="G83" s="79" t="s">
        <v>258</v>
      </c>
      <c r="H83" s="85" t="s">
        <v>258</v>
      </c>
      <c r="I83" s="83"/>
      <c r="J83" s="79" t="s">
        <v>258</v>
      </c>
    </row>
    <row r="84" spans="1:10" ht="31.5" customHeight="1">
      <c r="A84" s="75" t="s">
        <v>40</v>
      </c>
      <c r="B84" s="76" t="s">
        <v>272</v>
      </c>
      <c r="C84" s="85" t="s">
        <v>258</v>
      </c>
      <c r="D84" s="79" t="s">
        <v>258</v>
      </c>
      <c r="E84" s="85" t="s">
        <v>258</v>
      </c>
      <c r="F84" s="83"/>
      <c r="G84" s="79" t="s">
        <v>258</v>
      </c>
      <c r="H84" s="85" t="s">
        <v>258</v>
      </c>
      <c r="I84" s="83"/>
      <c r="J84" s="79" t="s">
        <v>258</v>
      </c>
    </row>
    <row r="85" spans="1:10" ht="31.5" customHeight="1">
      <c r="A85" s="75" t="s">
        <v>31</v>
      </c>
      <c r="B85" s="76" t="s">
        <v>272</v>
      </c>
      <c r="C85" s="85" t="s">
        <v>258</v>
      </c>
      <c r="D85" s="79" t="s">
        <v>258</v>
      </c>
      <c r="E85" s="85" t="s">
        <v>258</v>
      </c>
      <c r="F85" s="83"/>
      <c r="G85" s="79" t="s">
        <v>258</v>
      </c>
      <c r="H85" s="85" t="s">
        <v>258</v>
      </c>
      <c r="I85" s="83"/>
      <c r="J85" s="79" t="s">
        <v>258</v>
      </c>
    </row>
    <row r="86" spans="1:10" ht="31.5" customHeight="1">
      <c r="A86" s="75" t="s">
        <v>39</v>
      </c>
      <c r="B86" s="76" t="s">
        <v>272</v>
      </c>
      <c r="C86" s="85" t="s">
        <v>258</v>
      </c>
      <c r="D86" s="79" t="s">
        <v>258</v>
      </c>
      <c r="E86" s="85" t="s">
        <v>258</v>
      </c>
      <c r="F86" s="83"/>
      <c r="G86" s="79" t="s">
        <v>258</v>
      </c>
      <c r="H86" s="85" t="s">
        <v>258</v>
      </c>
      <c r="I86" s="83"/>
      <c r="J86" s="79" t="s">
        <v>258</v>
      </c>
    </row>
    <row r="87" spans="1:10" ht="31.5" customHeight="1">
      <c r="A87" s="91" t="s">
        <v>34</v>
      </c>
      <c r="B87" s="77" t="s">
        <v>272</v>
      </c>
      <c r="C87" s="85" t="s">
        <v>258</v>
      </c>
      <c r="D87" s="79" t="s">
        <v>258</v>
      </c>
      <c r="E87" s="85" t="s">
        <v>258</v>
      </c>
      <c r="F87" s="83"/>
      <c r="G87" s="79" t="s">
        <v>258</v>
      </c>
      <c r="H87" s="85" t="s">
        <v>258</v>
      </c>
      <c r="I87" s="83"/>
      <c r="J87" s="79" t="s">
        <v>258</v>
      </c>
    </row>
    <row r="88" spans="1:10" ht="31.5" customHeight="1">
      <c r="A88" s="75" t="s">
        <v>45</v>
      </c>
      <c r="B88" s="76" t="s">
        <v>271</v>
      </c>
      <c r="C88" s="85" t="s">
        <v>258</v>
      </c>
      <c r="D88" s="79" t="s">
        <v>258</v>
      </c>
      <c r="E88" s="85" t="s">
        <v>258</v>
      </c>
      <c r="F88" s="83"/>
      <c r="G88" s="79" t="s">
        <v>258</v>
      </c>
      <c r="H88" s="85" t="s">
        <v>258</v>
      </c>
      <c r="I88" s="83"/>
      <c r="J88" s="79" t="s">
        <v>258</v>
      </c>
    </row>
    <row r="89" spans="1:10" ht="31.5" customHeight="1">
      <c r="A89" s="75" t="s">
        <v>75</v>
      </c>
      <c r="B89" s="76" t="s">
        <v>271</v>
      </c>
      <c r="C89" s="85" t="s">
        <v>258</v>
      </c>
      <c r="D89" s="79" t="s">
        <v>258</v>
      </c>
      <c r="E89" s="85" t="s">
        <v>258</v>
      </c>
      <c r="F89" s="83"/>
      <c r="G89" s="79" t="s">
        <v>258</v>
      </c>
      <c r="H89" s="85" t="s">
        <v>258</v>
      </c>
      <c r="I89" s="83"/>
      <c r="J89" s="79" t="s">
        <v>258</v>
      </c>
    </row>
    <row r="90" spans="1:10" ht="31.5" customHeight="1">
      <c r="A90" s="75" t="s">
        <v>70</v>
      </c>
      <c r="B90" s="76" t="s">
        <v>271</v>
      </c>
      <c r="C90" s="85" t="s">
        <v>258</v>
      </c>
      <c r="D90" s="79" t="s">
        <v>258</v>
      </c>
      <c r="E90" s="85" t="s">
        <v>258</v>
      </c>
      <c r="F90" s="83"/>
      <c r="G90" s="79" t="s">
        <v>258</v>
      </c>
      <c r="H90" s="85" t="s">
        <v>258</v>
      </c>
      <c r="I90" s="83"/>
      <c r="J90" s="79" t="s">
        <v>258</v>
      </c>
    </row>
    <row r="91" spans="1:10" ht="31.5" customHeight="1">
      <c r="A91" s="75" t="s">
        <v>35</v>
      </c>
      <c r="B91" s="76" t="s">
        <v>271</v>
      </c>
      <c r="C91" s="85" t="s">
        <v>258</v>
      </c>
      <c r="D91" s="79" t="s">
        <v>258</v>
      </c>
      <c r="E91" s="85" t="s">
        <v>258</v>
      </c>
      <c r="F91" s="83"/>
      <c r="G91" s="79" t="s">
        <v>258</v>
      </c>
      <c r="H91" s="85" t="s">
        <v>258</v>
      </c>
      <c r="I91" s="83"/>
      <c r="J91" s="79" t="s">
        <v>258</v>
      </c>
    </row>
    <row r="92" spans="1:10" ht="31.5" customHeight="1">
      <c r="A92" s="75" t="s">
        <v>28</v>
      </c>
      <c r="B92" s="76" t="s">
        <v>271</v>
      </c>
      <c r="C92" s="85" t="s">
        <v>258</v>
      </c>
      <c r="D92" s="79" t="s">
        <v>258</v>
      </c>
      <c r="E92" s="85" t="s">
        <v>258</v>
      </c>
      <c r="F92" s="83"/>
      <c r="G92" s="79" t="s">
        <v>258</v>
      </c>
      <c r="H92" s="85" t="s">
        <v>258</v>
      </c>
      <c r="I92" s="83"/>
      <c r="J92" s="79" t="s">
        <v>258</v>
      </c>
    </row>
    <row r="93" spans="1:10" ht="31.5" customHeight="1">
      <c r="A93" s="75" t="s">
        <v>57</v>
      </c>
      <c r="B93" s="76" t="s">
        <v>276</v>
      </c>
      <c r="C93" s="85" t="s">
        <v>258</v>
      </c>
      <c r="D93" s="79" t="s">
        <v>258</v>
      </c>
      <c r="E93" s="85" t="s">
        <v>258</v>
      </c>
      <c r="F93" s="83"/>
      <c r="G93" s="79" t="s">
        <v>258</v>
      </c>
      <c r="H93" s="85" t="s">
        <v>258</v>
      </c>
      <c r="I93" s="83"/>
      <c r="J93" s="79" t="s">
        <v>258</v>
      </c>
    </row>
    <row r="94" spans="1:10" ht="31.5" customHeight="1">
      <c r="A94" s="75" t="s">
        <v>37</v>
      </c>
      <c r="B94" s="76" t="s">
        <v>276</v>
      </c>
      <c r="C94" s="85" t="s">
        <v>258</v>
      </c>
      <c r="D94" s="79" t="s">
        <v>258</v>
      </c>
      <c r="E94" s="85" t="s">
        <v>258</v>
      </c>
      <c r="F94" s="83"/>
      <c r="G94" s="79" t="s">
        <v>258</v>
      </c>
      <c r="H94" s="85" t="s">
        <v>258</v>
      </c>
      <c r="I94" s="83"/>
      <c r="J94" s="79" t="s">
        <v>258</v>
      </c>
    </row>
    <row r="95" spans="1:10" ht="31.5" customHeight="1">
      <c r="A95" s="75" t="s">
        <v>80</v>
      </c>
      <c r="B95" s="76" t="s">
        <v>276</v>
      </c>
      <c r="C95" s="85" t="s">
        <v>258</v>
      </c>
      <c r="D95" s="79" t="s">
        <v>258</v>
      </c>
      <c r="E95" s="85" t="s">
        <v>258</v>
      </c>
      <c r="F95" s="83"/>
      <c r="G95" s="79" t="s">
        <v>258</v>
      </c>
      <c r="H95" s="85" t="s">
        <v>258</v>
      </c>
      <c r="I95" s="83"/>
      <c r="J95" s="79" t="s">
        <v>258</v>
      </c>
    </row>
    <row r="96" spans="1:10" ht="31.5" customHeight="1">
      <c r="A96" s="91" t="s">
        <v>74</v>
      </c>
      <c r="B96" s="77" t="s">
        <v>276</v>
      </c>
      <c r="C96" s="85" t="s">
        <v>258</v>
      </c>
      <c r="D96" s="79" t="s">
        <v>258</v>
      </c>
      <c r="E96" s="85" t="s">
        <v>258</v>
      </c>
      <c r="F96" s="83"/>
      <c r="G96" s="79" t="s">
        <v>258</v>
      </c>
      <c r="H96" s="85" t="s">
        <v>258</v>
      </c>
      <c r="I96" s="83"/>
      <c r="J96" s="79" t="s">
        <v>258</v>
      </c>
    </row>
    <row r="97" spans="1:10" ht="31.5" customHeight="1">
      <c r="A97" s="75" t="s">
        <v>50</v>
      </c>
      <c r="B97" s="76" t="s">
        <v>276</v>
      </c>
      <c r="C97" s="85" t="s">
        <v>258</v>
      </c>
      <c r="D97" s="79" t="s">
        <v>258</v>
      </c>
      <c r="E97" s="85" t="s">
        <v>258</v>
      </c>
      <c r="F97" s="83"/>
      <c r="G97" s="79" t="s">
        <v>258</v>
      </c>
      <c r="H97" s="85" t="s">
        <v>258</v>
      </c>
      <c r="I97" s="83"/>
      <c r="J97" s="79" t="s">
        <v>258</v>
      </c>
    </row>
    <row r="98" spans="1:10" ht="31.5" customHeight="1">
      <c r="A98" s="91" t="s">
        <v>41</v>
      </c>
      <c r="B98" s="77" t="s">
        <v>276</v>
      </c>
      <c r="C98" s="85" t="s">
        <v>258</v>
      </c>
      <c r="D98" s="79" t="s">
        <v>258</v>
      </c>
      <c r="E98" s="85" t="s">
        <v>258</v>
      </c>
      <c r="F98" s="83"/>
      <c r="G98" s="79" t="s">
        <v>258</v>
      </c>
      <c r="H98" s="85" t="s">
        <v>258</v>
      </c>
      <c r="I98" s="83"/>
      <c r="J98" s="79" t="s">
        <v>258</v>
      </c>
    </row>
    <row r="99" spans="1:10" ht="31.5" customHeight="1">
      <c r="A99" s="75" t="s">
        <v>65</v>
      </c>
      <c r="B99" s="76" t="s">
        <v>276</v>
      </c>
      <c r="C99" s="85" t="s">
        <v>258</v>
      </c>
      <c r="D99" s="79" t="s">
        <v>258</v>
      </c>
      <c r="E99" s="85" t="s">
        <v>258</v>
      </c>
      <c r="F99" s="83"/>
      <c r="G99" s="79" t="s">
        <v>258</v>
      </c>
      <c r="H99" s="85" t="s">
        <v>258</v>
      </c>
      <c r="I99" s="83"/>
      <c r="J99" s="79" t="s">
        <v>258</v>
      </c>
    </row>
    <row r="100" spans="1:10" ht="31.5" customHeight="1">
      <c r="A100" s="75" t="s">
        <v>78</v>
      </c>
      <c r="B100" s="76" t="s">
        <v>276</v>
      </c>
      <c r="C100" s="85" t="s">
        <v>258</v>
      </c>
      <c r="D100" s="79" t="s">
        <v>258</v>
      </c>
      <c r="E100" s="85" t="s">
        <v>258</v>
      </c>
      <c r="F100" s="83"/>
      <c r="G100" s="79" t="s">
        <v>258</v>
      </c>
      <c r="H100" s="85" t="s">
        <v>258</v>
      </c>
      <c r="I100" s="83"/>
      <c r="J100" s="79" t="s">
        <v>258</v>
      </c>
    </row>
    <row r="101" spans="1:10" ht="31.5" customHeight="1">
      <c r="A101" s="75" t="s">
        <v>341</v>
      </c>
      <c r="B101" s="76" t="s">
        <v>276</v>
      </c>
      <c r="C101" s="85" t="s">
        <v>258</v>
      </c>
      <c r="D101" s="79" t="s">
        <v>258</v>
      </c>
      <c r="E101" s="85" t="s">
        <v>258</v>
      </c>
      <c r="F101" s="83"/>
      <c r="G101" s="79" t="s">
        <v>258</v>
      </c>
      <c r="H101" s="85" t="s">
        <v>258</v>
      </c>
      <c r="I101" s="83"/>
      <c r="J101" s="79" t="s">
        <v>258</v>
      </c>
    </row>
    <row r="102" spans="1:10" ht="31.5" customHeight="1">
      <c r="A102" s="75" t="s">
        <v>258</v>
      </c>
      <c r="B102" s="76" t="s">
        <v>258</v>
      </c>
      <c r="C102" s="85" t="s">
        <v>258</v>
      </c>
      <c r="D102" s="79" t="s">
        <v>258</v>
      </c>
      <c r="E102" s="85" t="s">
        <v>258</v>
      </c>
      <c r="F102" s="83"/>
      <c r="G102" s="79" t="s">
        <v>258</v>
      </c>
      <c r="H102" s="85" t="s">
        <v>258</v>
      </c>
      <c r="I102" s="83"/>
      <c r="J102" s="79" t="s">
        <v>258</v>
      </c>
    </row>
    <row r="103" spans="1:10" ht="31.5" customHeight="1">
      <c r="A103" s="75" t="s">
        <v>258</v>
      </c>
      <c r="B103" s="76" t="s">
        <v>258</v>
      </c>
      <c r="C103" s="85" t="s">
        <v>258</v>
      </c>
      <c r="D103" s="79" t="s">
        <v>258</v>
      </c>
      <c r="E103" s="85" t="s">
        <v>258</v>
      </c>
      <c r="F103" s="83"/>
      <c r="G103" s="79" t="s">
        <v>258</v>
      </c>
      <c r="H103" s="85" t="s">
        <v>258</v>
      </c>
      <c r="I103" s="83"/>
      <c r="J103" s="79" t="s">
        <v>258</v>
      </c>
    </row>
    <row r="104" spans="1:10" ht="31.5" customHeight="1">
      <c r="A104" s="75" t="s">
        <v>261</v>
      </c>
      <c r="B104" s="76" t="s">
        <v>258</v>
      </c>
      <c r="C104" s="85" t="s">
        <v>258</v>
      </c>
      <c r="D104" s="79" t="s">
        <v>258</v>
      </c>
      <c r="E104" s="85" t="s">
        <v>258</v>
      </c>
      <c r="F104" s="83"/>
      <c r="G104" s="79" t="s">
        <v>258</v>
      </c>
      <c r="H104" s="85" t="s">
        <v>258</v>
      </c>
      <c r="I104" s="83"/>
      <c r="J104" s="79" t="s">
        <v>258</v>
      </c>
    </row>
    <row r="105" spans="1:10" ht="31.5" customHeight="1">
      <c r="A105" s="91" t="s">
        <v>263</v>
      </c>
      <c r="B105" s="77" t="s">
        <v>258</v>
      </c>
      <c r="C105" s="85" t="s">
        <v>258</v>
      </c>
      <c r="D105" s="79" t="s">
        <v>258</v>
      </c>
      <c r="E105" s="85" t="s">
        <v>258</v>
      </c>
      <c r="F105" s="83"/>
      <c r="G105" s="79" t="s">
        <v>258</v>
      </c>
      <c r="H105" s="85" t="s">
        <v>258</v>
      </c>
      <c r="I105" s="83"/>
      <c r="J105" s="79" t="s">
        <v>258</v>
      </c>
    </row>
    <row r="106" spans="1:10" ht="31.5" customHeight="1">
      <c r="A106" s="78" t="s">
        <v>258</v>
      </c>
      <c r="B106" s="79" t="s">
        <v>258</v>
      </c>
      <c r="C106" s="85" t="s">
        <v>258</v>
      </c>
      <c r="D106" s="79" t="s">
        <v>258</v>
      </c>
      <c r="E106" s="85" t="s">
        <v>258</v>
      </c>
      <c r="F106" s="83"/>
      <c r="G106" s="79" t="s">
        <v>258</v>
      </c>
      <c r="H106" s="85" t="s">
        <v>258</v>
      </c>
      <c r="I106" s="83"/>
      <c r="J106" s="79" t="s">
        <v>258</v>
      </c>
    </row>
  </sheetData>
  <autoFilter ref="A1:J106" xr:uid="{24EBED5F-32A4-4395-AEF4-D6952CE2549D}"/>
  <mergeCells count="216">
    <mergeCell ref="H2:H3"/>
    <mergeCell ref="I2:I3"/>
    <mergeCell ref="J2:J3"/>
    <mergeCell ref="A4:A5"/>
    <mergeCell ref="B4:B5"/>
    <mergeCell ref="C4:C5"/>
    <mergeCell ref="D4:D5"/>
    <mergeCell ref="E4:E5"/>
    <mergeCell ref="F4:F5"/>
    <mergeCell ref="H4:H5"/>
    <mergeCell ref="A2:A3"/>
    <mergeCell ref="B2:B3"/>
    <mergeCell ref="C2:C3"/>
    <mergeCell ref="D2:D3"/>
    <mergeCell ref="E2:E3"/>
    <mergeCell ref="F2:F3"/>
    <mergeCell ref="I4:I5"/>
    <mergeCell ref="J4:J5"/>
    <mergeCell ref="A6:A7"/>
    <mergeCell ref="B6:B7"/>
    <mergeCell ref="C6:C7"/>
    <mergeCell ref="D6:D7"/>
    <mergeCell ref="E6:E7"/>
    <mergeCell ref="F6:F7"/>
    <mergeCell ref="H6:H7"/>
    <mergeCell ref="I6:I7"/>
    <mergeCell ref="J6:J7"/>
    <mergeCell ref="A8:A9"/>
    <mergeCell ref="B8:B9"/>
    <mergeCell ref="C8:C9"/>
    <mergeCell ref="D8:D9"/>
    <mergeCell ref="E8:E9"/>
    <mergeCell ref="F8:F9"/>
    <mergeCell ref="H8:H9"/>
    <mergeCell ref="I8:I9"/>
    <mergeCell ref="J8:J9"/>
    <mergeCell ref="H10:H11"/>
    <mergeCell ref="I10:I11"/>
    <mergeCell ref="J10:J11"/>
    <mergeCell ref="A12:A13"/>
    <mergeCell ref="B12:B13"/>
    <mergeCell ref="C12:C13"/>
    <mergeCell ref="D12:D13"/>
    <mergeCell ref="E12:E13"/>
    <mergeCell ref="F12:F13"/>
    <mergeCell ref="H12:H13"/>
    <mergeCell ref="A10:A11"/>
    <mergeCell ref="B10:B11"/>
    <mergeCell ref="C10:C11"/>
    <mergeCell ref="D10:D11"/>
    <mergeCell ref="E10:E11"/>
    <mergeCell ref="F10:F11"/>
    <mergeCell ref="I12:I13"/>
    <mergeCell ref="J12:J13"/>
    <mergeCell ref="A14:A15"/>
    <mergeCell ref="B14:B15"/>
    <mergeCell ref="C14:C15"/>
    <mergeCell ref="D14:D15"/>
    <mergeCell ref="E14:E15"/>
    <mergeCell ref="F14:F15"/>
    <mergeCell ref="H14:H15"/>
    <mergeCell ref="I14:I15"/>
    <mergeCell ref="J14:J15"/>
    <mergeCell ref="A16:A17"/>
    <mergeCell ref="B16:B17"/>
    <mergeCell ref="C16:C17"/>
    <mergeCell ref="D16:D17"/>
    <mergeCell ref="E16:E17"/>
    <mergeCell ref="F16:F17"/>
    <mergeCell ref="H16:H17"/>
    <mergeCell ref="I16:I17"/>
    <mergeCell ref="J16:J17"/>
    <mergeCell ref="H18:H19"/>
    <mergeCell ref="I18:I19"/>
    <mergeCell ref="J18:J19"/>
    <mergeCell ref="A20:A21"/>
    <mergeCell ref="B20:B21"/>
    <mergeCell ref="C20:C21"/>
    <mergeCell ref="D20:D21"/>
    <mergeCell ref="E20:E21"/>
    <mergeCell ref="F20:F21"/>
    <mergeCell ref="H20:H21"/>
    <mergeCell ref="A18:A19"/>
    <mergeCell ref="B18:B19"/>
    <mergeCell ref="C18:C19"/>
    <mergeCell ref="D18:D19"/>
    <mergeCell ref="E18:E19"/>
    <mergeCell ref="F18:F19"/>
    <mergeCell ref="I20:I21"/>
    <mergeCell ref="J20:J21"/>
    <mergeCell ref="A22:A23"/>
    <mergeCell ref="B22:B23"/>
    <mergeCell ref="C22:C23"/>
    <mergeCell ref="D22:D23"/>
    <mergeCell ref="E22:E23"/>
    <mergeCell ref="F22:F23"/>
    <mergeCell ref="H22:H23"/>
    <mergeCell ref="I22:I23"/>
    <mergeCell ref="J22:J23"/>
    <mergeCell ref="A24:A25"/>
    <mergeCell ref="B24:B25"/>
    <mergeCell ref="C24:C25"/>
    <mergeCell ref="D24:D25"/>
    <mergeCell ref="E24:E25"/>
    <mergeCell ref="F24:F25"/>
    <mergeCell ref="H24:H25"/>
    <mergeCell ref="I24:I25"/>
    <mergeCell ref="J24:J25"/>
    <mergeCell ref="H26:H27"/>
    <mergeCell ref="I26:I27"/>
    <mergeCell ref="J26:J27"/>
    <mergeCell ref="A28:A29"/>
    <mergeCell ref="B28:B29"/>
    <mergeCell ref="C28:C29"/>
    <mergeCell ref="D28:D29"/>
    <mergeCell ref="E28:E29"/>
    <mergeCell ref="F28:F29"/>
    <mergeCell ref="H28:H29"/>
    <mergeCell ref="A26:A27"/>
    <mergeCell ref="B26:B27"/>
    <mergeCell ref="C26:C27"/>
    <mergeCell ref="D26:D27"/>
    <mergeCell ref="E26:E27"/>
    <mergeCell ref="F26:F27"/>
    <mergeCell ref="I28:I29"/>
    <mergeCell ref="J28:J29"/>
    <mergeCell ref="A30:A31"/>
    <mergeCell ref="B30:B31"/>
    <mergeCell ref="C30:C31"/>
    <mergeCell ref="D30:D31"/>
    <mergeCell ref="E30:E31"/>
    <mergeCell ref="F30:F31"/>
    <mergeCell ref="H30:H31"/>
    <mergeCell ref="I30:I31"/>
    <mergeCell ref="J30:J31"/>
    <mergeCell ref="A32:A33"/>
    <mergeCell ref="B32:B33"/>
    <mergeCell ref="C32:C33"/>
    <mergeCell ref="D32:D33"/>
    <mergeCell ref="E32:E33"/>
    <mergeCell ref="F32:F33"/>
    <mergeCell ref="H32:H33"/>
    <mergeCell ref="I32:I33"/>
    <mergeCell ref="J32:J33"/>
    <mergeCell ref="H34:H35"/>
    <mergeCell ref="I34:I35"/>
    <mergeCell ref="J34:J35"/>
    <mergeCell ref="A36:A37"/>
    <mergeCell ref="B36:B37"/>
    <mergeCell ref="C36:C37"/>
    <mergeCell ref="D36:D37"/>
    <mergeCell ref="E36:E37"/>
    <mergeCell ref="F36:F37"/>
    <mergeCell ref="H36:H37"/>
    <mergeCell ref="A34:A35"/>
    <mergeCell ref="B34:B35"/>
    <mergeCell ref="C34:C35"/>
    <mergeCell ref="D34:D35"/>
    <mergeCell ref="E34:E35"/>
    <mergeCell ref="F34:F35"/>
    <mergeCell ref="I36:I37"/>
    <mergeCell ref="J36:J37"/>
    <mergeCell ref="A38:A39"/>
    <mergeCell ref="B38:B39"/>
    <mergeCell ref="C38:C39"/>
    <mergeCell ref="D38:D39"/>
    <mergeCell ref="E38:E39"/>
    <mergeCell ref="F38:F39"/>
    <mergeCell ref="H38:H39"/>
    <mergeCell ref="I38:I39"/>
    <mergeCell ref="J38:J39"/>
    <mergeCell ref="A40:A41"/>
    <mergeCell ref="B40:B41"/>
    <mergeCell ref="C40:C41"/>
    <mergeCell ref="D40:D41"/>
    <mergeCell ref="E40:E41"/>
    <mergeCell ref="F40:F41"/>
    <mergeCell ref="H40:H41"/>
    <mergeCell ref="I40:I41"/>
    <mergeCell ref="J40:J41"/>
    <mergeCell ref="H42:H43"/>
    <mergeCell ref="I42:I43"/>
    <mergeCell ref="J42:J43"/>
    <mergeCell ref="A44:A45"/>
    <mergeCell ref="B44:B45"/>
    <mergeCell ref="C44:C45"/>
    <mergeCell ref="D44:D45"/>
    <mergeCell ref="E44:E45"/>
    <mergeCell ref="F44:F45"/>
    <mergeCell ref="H44:H45"/>
    <mergeCell ref="A42:A43"/>
    <mergeCell ref="B42:B43"/>
    <mergeCell ref="C42:C43"/>
    <mergeCell ref="D42:D43"/>
    <mergeCell ref="E42:E43"/>
    <mergeCell ref="F42:F43"/>
    <mergeCell ref="I44:I45"/>
    <mergeCell ref="J44:J45"/>
    <mergeCell ref="A46:A47"/>
    <mergeCell ref="B46:B47"/>
    <mergeCell ref="C46:C47"/>
    <mergeCell ref="D46:D47"/>
    <mergeCell ref="E46:E47"/>
    <mergeCell ref="F46:F47"/>
    <mergeCell ref="H46:H47"/>
    <mergeCell ref="I46:I47"/>
    <mergeCell ref="J46:J47"/>
    <mergeCell ref="A48:A49"/>
    <mergeCell ref="B48:B49"/>
    <mergeCell ref="C48:C49"/>
    <mergeCell ref="D48:D49"/>
    <mergeCell ref="E48:E49"/>
    <mergeCell ref="F48:F49"/>
    <mergeCell ref="H48:H49"/>
    <mergeCell ref="I48:I49"/>
    <mergeCell ref="J48:J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9C77-E7FE-436A-BB18-2BFDCCE14CB6}">
  <dimension ref="B2:AN137"/>
  <sheetViews>
    <sheetView workbookViewId="0"/>
  </sheetViews>
  <sheetFormatPr defaultRowHeight="15"/>
  <cols>
    <col min="3" max="3" width="10.140625" bestFit="1" customWidth="1"/>
    <col min="15" max="15" width="11.7109375" bestFit="1" customWidth="1"/>
    <col min="23" max="23" width="9.28515625" bestFit="1" customWidth="1"/>
    <col min="26" max="26" width="9.28515625" bestFit="1" customWidth="1"/>
    <col min="30" max="30" width="9.28515625" bestFit="1" customWidth="1"/>
    <col min="32" max="32" width="10.7109375" bestFit="1" customWidth="1"/>
    <col min="33" max="34" width="11.7109375" bestFit="1" customWidth="1"/>
  </cols>
  <sheetData>
    <row r="2" spans="2:40">
      <c r="B2" s="94" t="s">
        <v>342</v>
      </c>
    </row>
    <row r="3" spans="2:40">
      <c r="B3" s="95" t="s">
        <v>343</v>
      </c>
    </row>
    <row r="4" spans="2:40">
      <c r="B4" s="95"/>
    </row>
    <row r="6" spans="2:40">
      <c r="C6" t="s">
        <v>344</v>
      </c>
      <c r="D6" t="s">
        <v>345</v>
      </c>
      <c r="E6" t="s">
        <v>346</v>
      </c>
      <c r="F6" t="s">
        <v>347</v>
      </c>
      <c r="G6" t="s">
        <v>348</v>
      </c>
      <c r="H6" t="s">
        <v>349</v>
      </c>
      <c r="I6" t="s">
        <v>350</v>
      </c>
      <c r="J6" t="s">
        <v>252</v>
      </c>
      <c r="K6" t="s">
        <v>7</v>
      </c>
      <c r="L6" t="s">
        <v>8</v>
      </c>
      <c r="M6" t="s">
        <v>9</v>
      </c>
      <c r="N6" t="s">
        <v>10</v>
      </c>
      <c r="O6" t="s">
        <v>351</v>
      </c>
      <c r="P6" t="s">
        <v>161</v>
      </c>
      <c r="Q6" t="s">
        <v>11</v>
      </c>
      <c r="R6" t="s">
        <v>12</v>
      </c>
      <c r="S6" t="s">
        <v>13</v>
      </c>
      <c r="T6" t="s">
        <v>352</v>
      </c>
      <c r="U6" t="s">
        <v>15</v>
      </c>
      <c r="V6" t="s">
        <v>16</v>
      </c>
      <c r="W6" t="s">
        <v>17</v>
      </c>
      <c r="X6" t="s">
        <v>18</v>
      </c>
      <c r="Y6" t="s">
        <v>19</v>
      </c>
      <c r="Z6" t="s">
        <v>20</v>
      </c>
      <c r="AA6" t="s">
        <v>21</v>
      </c>
      <c r="AB6" t="s">
        <v>353</v>
      </c>
      <c r="AC6" t="s">
        <v>354</v>
      </c>
      <c r="AD6" t="s">
        <v>24</v>
      </c>
      <c r="AE6" t="s">
        <v>355</v>
      </c>
      <c r="AF6" t="s">
        <v>356</v>
      </c>
      <c r="AG6" t="s">
        <v>26</v>
      </c>
      <c r="AH6" t="s">
        <v>357</v>
      </c>
      <c r="AI6" t="s">
        <v>358</v>
      </c>
      <c r="AJ6" t="s">
        <v>359</v>
      </c>
      <c r="AK6" t="s">
        <v>360</v>
      </c>
      <c r="AL6" t="s">
        <v>361</v>
      </c>
      <c r="AM6" t="s">
        <v>362</v>
      </c>
      <c r="AN6" t="s">
        <v>363</v>
      </c>
    </row>
    <row r="7" spans="2:40">
      <c r="C7" s="53">
        <v>45797</v>
      </c>
      <c r="D7" t="s">
        <v>364</v>
      </c>
      <c r="E7" s="53" t="s">
        <v>276</v>
      </c>
      <c r="F7" s="53"/>
      <c r="G7" s="53"/>
      <c r="H7" s="53"/>
      <c r="I7" s="53" t="s">
        <v>365</v>
      </c>
      <c r="J7">
        <v>81</v>
      </c>
      <c r="K7" t="s">
        <v>209</v>
      </c>
      <c r="L7">
        <v>4315</v>
      </c>
      <c r="M7">
        <v>78</v>
      </c>
      <c r="N7">
        <v>12</v>
      </c>
      <c r="O7" s="96"/>
      <c r="P7" s="96"/>
      <c r="Q7">
        <v>2000</v>
      </c>
      <c r="R7">
        <v>1500</v>
      </c>
      <c r="S7">
        <v>500</v>
      </c>
      <c r="T7">
        <v>711</v>
      </c>
      <c r="U7">
        <v>35000</v>
      </c>
      <c r="V7">
        <v>4500</v>
      </c>
      <c r="W7">
        <v>15000</v>
      </c>
      <c r="X7">
        <v>1500</v>
      </c>
      <c r="Y7">
        <v>1000</v>
      </c>
      <c r="Z7" s="98">
        <v>14249.5</v>
      </c>
      <c r="AA7">
        <v>1140</v>
      </c>
      <c r="AB7">
        <v>900</v>
      </c>
      <c r="AC7">
        <v>711</v>
      </c>
      <c r="AD7">
        <v>10787.5</v>
      </c>
      <c r="AF7" s="97">
        <v>73249.5</v>
      </c>
      <c r="AG7" s="96">
        <v>107980.5</v>
      </c>
      <c r="AH7" s="97">
        <v>181230</v>
      </c>
      <c r="AI7">
        <v>42</v>
      </c>
      <c r="AL7" t="s">
        <v>366</v>
      </c>
    </row>
    <row r="8" spans="2:40">
      <c r="C8" s="53">
        <v>45910</v>
      </c>
      <c r="D8" t="s">
        <v>364</v>
      </c>
      <c r="E8" s="53" t="s">
        <v>271</v>
      </c>
      <c r="F8" s="53"/>
      <c r="G8" s="53"/>
      <c r="H8" s="53"/>
      <c r="I8" t="s">
        <v>367</v>
      </c>
      <c r="J8">
        <v>128</v>
      </c>
      <c r="K8" t="s">
        <v>213</v>
      </c>
      <c r="O8" s="96"/>
      <c r="P8" s="96"/>
      <c r="Q8">
        <v>0</v>
      </c>
      <c r="T8">
        <v>9</v>
      </c>
      <c r="Z8" s="98">
        <v>918</v>
      </c>
      <c r="AA8">
        <v>0</v>
      </c>
      <c r="AB8">
        <v>900</v>
      </c>
      <c r="AC8">
        <v>9</v>
      </c>
      <c r="AD8">
        <v>0</v>
      </c>
      <c r="AF8" s="97">
        <v>918</v>
      </c>
      <c r="AG8" s="96">
        <v>-918</v>
      </c>
      <c r="AH8" s="97">
        <v>0</v>
      </c>
      <c r="AL8" t="s">
        <v>368</v>
      </c>
    </row>
    <row r="9" spans="2:40">
      <c r="C9" s="53">
        <v>45838</v>
      </c>
      <c r="D9" t="s">
        <v>12</v>
      </c>
      <c r="E9" s="53" t="s">
        <v>271</v>
      </c>
      <c r="F9" s="53"/>
      <c r="G9" s="53"/>
      <c r="H9" s="53"/>
      <c r="I9" t="s">
        <v>369</v>
      </c>
      <c r="J9">
        <v>109</v>
      </c>
      <c r="K9" t="s">
        <v>91</v>
      </c>
      <c r="L9">
        <v>1822.82</v>
      </c>
      <c r="M9">
        <v>40</v>
      </c>
      <c r="N9">
        <v>12</v>
      </c>
      <c r="O9" s="96"/>
      <c r="P9" s="96"/>
      <c r="Q9">
        <v>2500</v>
      </c>
      <c r="R9">
        <v>2000</v>
      </c>
      <c r="S9">
        <v>500</v>
      </c>
      <c r="T9">
        <v>369</v>
      </c>
      <c r="U9">
        <v>30000</v>
      </c>
      <c r="V9">
        <v>3200</v>
      </c>
      <c r="W9">
        <v>10000</v>
      </c>
      <c r="X9">
        <v>1200</v>
      </c>
      <c r="Y9">
        <v>800</v>
      </c>
      <c r="Z9" s="98">
        <v>7335.05</v>
      </c>
      <c r="AA9">
        <v>1140</v>
      </c>
      <c r="AB9">
        <v>900</v>
      </c>
      <c r="AC9">
        <v>369</v>
      </c>
      <c r="AD9">
        <v>4557.05</v>
      </c>
      <c r="AF9" s="97">
        <v>55035.05</v>
      </c>
      <c r="AG9" s="96">
        <v>43397.23</v>
      </c>
      <c r="AH9" s="97">
        <v>98432.28</v>
      </c>
      <c r="AI9">
        <v>54</v>
      </c>
      <c r="AL9" t="s">
        <v>370</v>
      </c>
    </row>
    <row r="10" spans="2:40">
      <c r="C10" s="53">
        <v>45797</v>
      </c>
      <c r="D10" t="s">
        <v>12</v>
      </c>
      <c r="E10" s="53" t="s">
        <v>275</v>
      </c>
      <c r="F10" s="53"/>
      <c r="G10" s="53"/>
      <c r="H10" s="53"/>
      <c r="I10" t="s">
        <v>371</v>
      </c>
      <c r="J10">
        <v>90</v>
      </c>
      <c r="K10" t="s">
        <v>92</v>
      </c>
      <c r="L10">
        <v>649.66999999999996</v>
      </c>
      <c r="M10">
        <v>13</v>
      </c>
      <c r="N10">
        <v>6</v>
      </c>
      <c r="O10" s="96"/>
      <c r="P10" s="96"/>
      <c r="Q10">
        <v>2000</v>
      </c>
      <c r="R10">
        <v>1500</v>
      </c>
      <c r="S10">
        <v>500</v>
      </c>
      <c r="T10">
        <v>126</v>
      </c>
      <c r="U10">
        <v>20000</v>
      </c>
      <c r="V10">
        <v>2500</v>
      </c>
      <c r="W10">
        <v>7000</v>
      </c>
      <c r="X10">
        <v>800</v>
      </c>
      <c r="Y10">
        <v>600</v>
      </c>
      <c r="Z10" s="98">
        <v>3346.1750000000002</v>
      </c>
      <c r="AA10">
        <v>570</v>
      </c>
      <c r="AB10">
        <v>900</v>
      </c>
      <c r="AC10">
        <v>126</v>
      </c>
      <c r="AD10">
        <v>1624.175</v>
      </c>
      <c r="AF10" s="97">
        <v>36246.175000000003</v>
      </c>
      <c r="AG10" s="96">
        <v>31319.505000000001</v>
      </c>
      <c r="AH10" s="97">
        <v>67565.679999999993</v>
      </c>
      <c r="AI10">
        <v>104</v>
      </c>
      <c r="AL10" t="s">
        <v>370</v>
      </c>
    </row>
    <row r="11" spans="2:40">
      <c r="C11" s="53">
        <v>45838</v>
      </c>
      <c r="D11" t="s">
        <v>12</v>
      </c>
      <c r="E11" s="53" t="s">
        <v>271</v>
      </c>
      <c r="F11" s="53"/>
      <c r="G11" s="53"/>
      <c r="H11" s="53"/>
      <c r="I11" t="s">
        <v>372</v>
      </c>
      <c r="J11">
        <v>107</v>
      </c>
      <c r="K11" t="s">
        <v>94</v>
      </c>
      <c r="L11">
        <v>2123.9499999999998</v>
      </c>
      <c r="M11">
        <v>30</v>
      </c>
      <c r="N11">
        <v>12</v>
      </c>
      <c r="O11" s="96"/>
      <c r="P11" s="96"/>
      <c r="Q11">
        <v>2500</v>
      </c>
      <c r="R11">
        <v>2000</v>
      </c>
      <c r="S11">
        <v>500</v>
      </c>
      <c r="T11">
        <v>279</v>
      </c>
      <c r="U11">
        <v>30000</v>
      </c>
      <c r="V11">
        <v>3200</v>
      </c>
      <c r="W11">
        <v>10000</v>
      </c>
      <c r="X11">
        <v>1200</v>
      </c>
      <c r="Y11">
        <v>800</v>
      </c>
      <c r="Z11" s="98">
        <v>7907.875</v>
      </c>
      <c r="AA11">
        <v>1140</v>
      </c>
      <c r="AB11">
        <v>900</v>
      </c>
      <c r="AC11">
        <v>279</v>
      </c>
      <c r="AD11">
        <v>5309.875</v>
      </c>
      <c r="AF11" s="97">
        <v>55607.875</v>
      </c>
      <c r="AG11" s="96">
        <v>59085.425000000003</v>
      </c>
      <c r="AH11" s="97">
        <v>114693.3</v>
      </c>
      <c r="AI11">
        <v>54</v>
      </c>
      <c r="AL11" t="s">
        <v>370</v>
      </c>
    </row>
    <row r="12" spans="2:40">
      <c r="C12" s="53">
        <v>45797</v>
      </c>
      <c r="D12" t="s">
        <v>12</v>
      </c>
      <c r="E12" s="53" t="s">
        <v>271</v>
      </c>
      <c r="F12" s="53"/>
      <c r="G12" s="53"/>
      <c r="H12" s="53"/>
      <c r="I12" t="s">
        <v>373</v>
      </c>
      <c r="J12">
        <v>82</v>
      </c>
      <c r="K12" t="s">
        <v>99</v>
      </c>
      <c r="L12">
        <v>1571.27</v>
      </c>
      <c r="M12">
        <v>30</v>
      </c>
      <c r="N12">
        <v>10</v>
      </c>
      <c r="O12" s="96"/>
      <c r="P12" s="96"/>
      <c r="Q12">
        <v>2000</v>
      </c>
      <c r="R12">
        <v>1500</v>
      </c>
      <c r="S12">
        <v>500</v>
      </c>
      <c r="T12">
        <v>279</v>
      </c>
      <c r="U12">
        <v>20000</v>
      </c>
      <c r="V12">
        <v>3200</v>
      </c>
      <c r="W12">
        <v>10000</v>
      </c>
      <c r="X12">
        <v>1200</v>
      </c>
      <c r="Y12">
        <v>800</v>
      </c>
      <c r="Z12" s="98">
        <v>6336.1750000000002</v>
      </c>
      <c r="AA12">
        <v>950</v>
      </c>
      <c r="AB12">
        <v>900</v>
      </c>
      <c r="AC12">
        <v>279</v>
      </c>
      <c r="AD12">
        <v>3928.1750000000002</v>
      </c>
      <c r="AF12" s="97">
        <v>43536.175000000003</v>
      </c>
      <c r="AG12" s="96">
        <v>41312.404999999999</v>
      </c>
      <c r="AH12" s="97">
        <v>84848.58</v>
      </c>
      <c r="AI12">
        <v>54</v>
      </c>
      <c r="AL12" t="s">
        <v>370</v>
      </c>
    </row>
    <row r="13" spans="2:40">
      <c r="C13" s="53">
        <v>45903</v>
      </c>
      <c r="D13" t="s">
        <v>374</v>
      </c>
      <c r="E13" s="53" t="s">
        <v>275</v>
      </c>
      <c r="F13" s="53"/>
      <c r="G13" s="53"/>
      <c r="H13" s="53"/>
      <c r="I13" t="s">
        <v>375</v>
      </c>
      <c r="J13">
        <v>123</v>
      </c>
      <c r="K13" t="s">
        <v>217</v>
      </c>
      <c r="L13">
        <v>1212.9100000000001</v>
      </c>
      <c r="M13">
        <v>32</v>
      </c>
      <c r="N13">
        <v>8</v>
      </c>
      <c r="O13" s="96"/>
      <c r="P13" s="96"/>
      <c r="Q13">
        <v>2500</v>
      </c>
      <c r="R13">
        <v>2000</v>
      </c>
      <c r="S13">
        <v>500</v>
      </c>
      <c r="T13">
        <v>297</v>
      </c>
      <c r="U13">
        <v>20000</v>
      </c>
      <c r="V13">
        <v>2500</v>
      </c>
      <c r="W13">
        <v>7000</v>
      </c>
      <c r="X13">
        <v>800</v>
      </c>
      <c r="Y13">
        <v>600</v>
      </c>
      <c r="Z13" s="98">
        <v>5286.2749999999996</v>
      </c>
      <c r="AA13">
        <v>760</v>
      </c>
      <c r="AB13">
        <v>900</v>
      </c>
      <c r="AC13">
        <v>297</v>
      </c>
      <c r="AD13">
        <v>3032.2750000000001</v>
      </c>
      <c r="AF13" s="97">
        <v>38686.275000000001</v>
      </c>
      <c r="AG13" s="96">
        <v>69262.714999999997</v>
      </c>
      <c r="AH13" s="97">
        <v>107948.99</v>
      </c>
      <c r="AI13">
        <v>89</v>
      </c>
      <c r="AL13" t="s">
        <v>376</v>
      </c>
    </row>
    <row r="14" spans="2:40">
      <c r="C14" s="53">
        <v>45838</v>
      </c>
      <c r="D14" t="s">
        <v>12</v>
      </c>
      <c r="E14" s="53" t="s">
        <v>271</v>
      </c>
      <c r="F14" s="53"/>
      <c r="G14" s="53"/>
      <c r="H14" s="53"/>
      <c r="I14" t="s">
        <v>377</v>
      </c>
      <c r="J14">
        <v>110</v>
      </c>
      <c r="K14" t="s">
        <v>102</v>
      </c>
      <c r="L14">
        <v>1725.94</v>
      </c>
      <c r="M14">
        <v>30</v>
      </c>
      <c r="N14">
        <v>12</v>
      </c>
      <c r="O14" s="96"/>
      <c r="P14" s="96"/>
      <c r="Q14">
        <v>2000</v>
      </c>
      <c r="R14">
        <v>1500</v>
      </c>
      <c r="S14">
        <v>500</v>
      </c>
      <c r="T14">
        <v>279</v>
      </c>
      <c r="U14">
        <v>30000</v>
      </c>
      <c r="V14">
        <v>3200</v>
      </c>
      <c r="W14">
        <v>10000</v>
      </c>
      <c r="X14">
        <v>1200</v>
      </c>
      <c r="Y14">
        <v>800</v>
      </c>
      <c r="Z14" s="98">
        <v>6912.85</v>
      </c>
      <c r="AA14">
        <v>1140</v>
      </c>
      <c r="AB14">
        <v>900</v>
      </c>
      <c r="AC14">
        <v>279</v>
      </c>
      <c r="AD14">
        <v>4314.8500000000004</v>
      </c>
      <c r="AF14" s="97">
        <v>54112.85</v>
      </c>
      <c r="AG14" s="96">
        <v>39087.910000000003</v>
      </c>
      <c r="AH14" s="97">
        <v>93200.76</v>
      </c>
      <c r="AI14">
        <v>54</v>
      </c>
      <c r="AL14" t="s">
        <v>376</v>
      </c>
    </row>
    <row r="15" spans="2:40">
      <c r="C15" s="53">
        <v>45859</v>
      </c>
      <c r="D15" t="s">
        <v>364</v>
      </c>
      <c r="E15" s="53" t="s">
        <v>276</v>
      </c>
      <c r="F15" s="53"/>
      <c r="G15" s="53"/>
      <c r="H15" s="53"/>
      <c r="I15" s="53" t="s">
        <v>378</v>
      </c>
      <c r="J15">
        <v>119</v>
      </c>
      <c r="K15" t="s">
        <v>219</v>
      </c>
      <c r="L15">
        <v>3832</v>
      </c>
      <c r="M15">
        <v>81</v>
      </c>
      <c r="O15" s="96"/>
      <c r="P15" s="96"/>
      <c r="Q15">
        <v>2500</v>
      </c>
      <c r="R15">
        <v>2000</v>
      </c>
      <c r="S15">
        <v>500</v>
      </c>
      <c r="T15">
        <v>738</v>
      </c>
      <c r="U15">
        <v>35000</v>
      </c>
      <c r="V15">
        <v>4500</v>
      </c>
      <c r="W15">
        <v>15000</v>
      </c>
      <c r="X15">
        <v>1500</v>
      </c>
      <c r="Y15">
        <v>1000</v>
      </c>
      <c r="Z15" s="98">
        <v>11956</v>
      </c>
      <c r="AA15">
        <v>0</v>
      </c>
      <c r="AB15">
        <v>900</v>
      </c>
      <c r="AC15">
        <v>738</v>
      </c>
      <c r="AD15">
        <v>9580</v>
      </c>
      <c r="AF15" s="97">
        <v>71456</v>
      </c>
      <c r="AG15" s="96">
        <v>89488</v>
      </c>
      <c r="AH15" s="97">
        <v>160944</v>
      </c>
      <c r="AI15">
        <v>42</v>
      </c>
      <c r="AL15" t="s">
        <v>366</v>
      </c>
    </row>
    <row r="16" spans="2:40">
      <c r="C16" s="55">
        <v>45826</v>
      </c>
      <c r="D16" t="s">
        <v>12</v>
      </c>
      <c r="E16" s="53" t="s">
        <v>272</v>
      </c>
      <c r="F16" s="53"/>
      <c r="G16" s="53"/>
      <c r="H16" s="53"/>
      <c r="I16" t="s">
        <v>379</v>
      </c>
      <c r="J16">
        <v>117</v>
      </c>
      <c r="K16" t="s">
        <v>103</v>
      </c>
      <c r="L16">
        <v>2056.34</v>
      </c>
      <c r="M16">
        <v>35</v>
      </c>
      <c r="O16" s="96"/>
      <c r="P16" s="96"/>
      <c r="Q16">
        <v>2500</v>
      </c>
      <c r="R16">
        <v>2000</v>
      </c>
      <c r="S16">
        <v>500</v>
      </c>
      <c r="T16">
        <v>324</v>
      </c>
      <c r="U16">
        <v>30000</v>
      </c>
      <c r="V16">
        <v>3200</v>
      </c>
      <c r="W16">
        <v>10000</v>
      </c>
      <c r="X16">
        <v>1200</v>
      </c>
      <c r="Y16">
        <v>800</v>
      </c>
      <c r="Z16" s="98">
        <v>6688.85</v>
      </c>
      <c r="AA16">
        <v>0</v>
      </c>
      <c r="AB16">
        <v>900</v>
      </c>
      <c r="AC16">
        <v>324</v>
      </c>
      <c r="AD16">
        <v>5140.8500000000004</v>
      </c>
      <c r="AF16" s="97">
        <v>54388.85</v>
      </c>
      <c r="AG16" s="96">
        <v>-54388.85</v>
      </c>
      <c r="AH16" s="97">
        <v>0</v>
      </c>
      <c r="AL16" t="s">
        <v>370</v>
      </c>
    </row>
    <row r="17" spans="3:38">
      <c r="C17" s="53">
        <v>45629</v>
      </c>
      <c r="D17" t="s">
        <v>12</v>
      </c>
      <c r="E17" s="53" t="s">
        <v>275</v>
      </c>
      <c r="F17" s="53"/>
      <c r="G17" s="53"/>
      <c r="H17" s="53"/>
      <c r="I17" t="s">
        <v>380</v>
      </c>
      <c r="J17">
        <v>52</v>
      </c>
      <c r="K17" t="s">
        <v>61</v>
      </c>
      <c r="L17">
        <v>1204.43</v>
      </c>
      <c r="M17">
        <v>33</v>
      </c>
      <c r="N17">
        <v>8</v>
      </c>
      <c r="O17" s="96"/>
      <c r="P17" s="96"/>
      <c r="Q17">
        <v>2000</v>
      </c>
      <c r="R17">
        <v>1500</v>
      </c>
      <c r="S17">
        <v>500</v>
      </c>
      <c r="T17">
        <v>306</v>
      </c>
      <c r="U17">
        <v>20000</v>
      </c>
      <c r="V17">
        <v>2500</v>
      </c>
      <c r="W17">
        <v>7000</v>
      </c>
      <c r="X17">
        <v>800</v>
      </c>
      <c r="Y17">
        <v>600</v>
      </c>
      <c r="Z17" s="98">
        <v>5283.0749999999998</v>
      </c>
      <c r="AA17">
        <v>760</v>
      </c>
      <c r="AB17">
        <v>900</v>
      </c>
      <c r="AC17">
        <v>306</v>
      </c>
      <c r="AD17" s="29">
        <v>3011.0749999999998</v>
      </c>
      <c r="AE17" s="29"/>
      <c r="AF17" s="97">
        <v>38183.074999999997</v>
      </c>
      <c r="AG17" s="96">
        <v>69011.195000000007</v>
      </c>
      <c r="AH17" s="97">
        <v>107194.27</v>
      </c>
      <c r="AI17">
        <v>89</v>
      </c>
      <c r="AL17" t="s">
        <v>370</v>
      </c>
    </row>
    <row r="18" spans="3:38">
      <c r="C18" s="53">
        <v>45754</v>
      </c>
      <c r="D18" t="s">
        <v>12</v>
      </c>
      <c r="E18" s="53" t="s">
        <v>276</v>
      </c>
      <c r="F18" s="53"/>
      <c r="G18" s="53"/>
      <c r="H18" s="53"/>
      <c r="I18" t="s">
        <v>381</v>
      </c>
      <c r="J18">
        <v>74</v>
      </c>
      <c r="K18" t="s">
        <v>104</v>
      </c>
      <c r="L18">
        <v>2296</v>
      </c>
      <c r="M18">
        <v>41</v>
      </c>
      <c r="N18">
        <v>12</v>
      </c>
      <c r="O18" s="96"/>
      <c r="P18" s="96"/>
      <c r="Q18">
        <v>2000</v>
      </c>
      <c r="R18">
        <v>1500</v>
      </c>
      <c r="S18">
        <v>500</v>
      </c>
      <c r="T18">
        <v>378</v>
      </c>
      <c r="U18">
        <v>30000</v>
      </c>
      <c r="V18">
        <v>3200</v>
      </c>
      <c r="W18">
        <v>10000</v>
      </c>
      <c r="X18">
        <v>1200</v>
      </c>
      <c r="Y18">
        <v>800</v>
      </c>
      <c r="Z18" s="98">
        <v>8536</v>
      </c>
      <c r="AA18">
        <v>1140</v>
      </c>
      <c r="AB18">
        <v>900</v>
      </c>
      <c r="AC18">
        <v>378</v>
      </c>
      <c r="AD18">
        <v>5740</v>
      </c>
      <c r="AF18" s="97">
        <v>55736</v>
      </c>
      <c r="AG18" s="96">
        <v>68248</v>
      </c>
      <c r="AH18" s="97">
        <v>123984</v>
      </c>
      <c r="AI18">
        <v>54</v>
      </c>
      <c r="AL18" t="s">
        <v>370</v>
      </c>
    </row>
    <row r="19" spans="3:38">
      <c r="C19" s="53">
        <v>45797</v>
      </c>
      <c r="D19" t="s">
        <v>12</v>
      </c>
      <c r="E19" s="53" t="s">
        <v>276</v>
      </c>
      <c r="F19" s="53"/>
      <c r="G19" s="53"/>
      <c r="H19" s="53"/>
      <c r="I19" t="s">
        <v>382</v>
      </c>
      <c r="J19">
        <v>83</v>
      </c>
      <c r="K19" t="s">
        <v>105</v>
      </c>
      <c r="L19">
        <v>4094</v>
      </c>
      <c r="M19">
        <v>66</v>
      </c>
      <c r="N19">
        <v>12</v>
      </c>
      <c r="O19" s="96"/>
      <c r="P19" s="96"/>
      <c r="Q19">
        <v>2000</v>
      </c>
      <c r="R19">
        <v>1500</v>
      </c>
      <c r="S19">
        <v>500</v>
      </c>
      <c r="T19">
        <v>603</v>
      </c>
      <c r="U19">
        <v>35000</v>
      </c>
      <c r="V19">
        <v>4500</v>
      </c>
      <c r="W19">
        <v>15000</v>
      </c>
      <c r="X19">
        <v>1500</v>
      </c>
      <c r="Y19">
        <v>1000</v>
      </c>
      <c r="Z19" s="98">
        <v>13481</v>
      </c>
      <c r="AA19">
        <v>1140</v>
      </c>
      <c r="AB19">
        <v>900</v>
      </c>
      <c r="AC19">
        <v>603</v>
      </c>
      <c r="AD19">
        <v>10235</v>
      </c>
      <c r="AF19" s="97">
        <v>72481</v>
      </c>
      <c r="AG19" s="96">
        <v>99467</v>
      </c>
      <c r="AH19" s="97">
        <v>171948</v>
      </c>
      <c r="AI19">
        <v>42</v>
      </c>
      <c r="AL19" t="s">
        <v>370</v>
      </c>
    </row>
    <row r="20" spans="3:38">
      <c r="C20" s="53">
        <v>45797</v>
      </c>
      <c r="D20" t="s">
        <v>12</v>
      </c>
      <c r="E20" s="53" t="s">
        <v>275</v>
      </c>
      <c r="F20" s="53"/>
      <c r="G20" s="53"/>
      <c r="H20" s="53"/>
      <c r="I20" t="s">
        <v>383</v>
      </c>
      <c r="J20">
        <v>92</v>
      </c>
      <c r="K20" t="s">
        <v>111</v>
      </c>
      <c r="L20">
        <v>2837.6</v>
      </c>
      <c r="M20">
        <v>46</v>
      </c>
      <c r="N20">
        <v>12</v>
      </c>
      <c r="O20" s="96"/>
      <c r="P20" s="96"/>
      <c r="Q20">
        <v>2500</v>
      </c>
      <c r="R20">
        <v>2000</v>
      </c>
      <c r="S20">
        <v>500</v>
      </c>
      <c r="T20">
        <v>423</v>
      </c>
      <c r="U20">
        <v>35000</v>
      </c>
      <c r="V20">
        <v>3200</v>
      </c>
      <c r="W20">
        <v>10000</v>
      </c>
      <c r="X20">
        <v>1200</v>
      </c>
      <c r="Y20">
        <v>1000</v>
      </c>
      <c r="Z20" s="98">
        <v>9980</v>
      </c>
      <c r="AA20">
        <v>1140</v>
      </c>
      <c r="AB20">
        <v>900</v>
      </c>
      <c r="AC20">
        <v>423</v>
      </c>
      <c r="AD20">
        <v>7094</v>
      </c>
      <c r="AF20" s="97">
        <v>62880</v>
      </c>
      <c r="AG20" s="96">
        <v>90350.399999999994</v>
      </c>
      <c r="AH20" s="97">
        <v>153230.39999999999</v>
      </c>
      <c r="AI20">
        <v>54</v>
      </c>
      <c r="AL20" t="s">
        <v>370</v>
      </c>
    </row>
    <row r="21" spans="3:38">
      <c r="C21" s="53">
        <v>45797</v>
      </c>
      <c r="D21" t="s">
        <v>12</v>
      </c>
      <c r="E21" s="53" t="s">
        <v>271</v>
      </c>
      <c r="F21" s="53"/>
      <c r="G21" s="53"/>
      <c r="H21" s="53"/>
      <c r="I21" t="s">
        <v>384</v>
      </c>
      <c r="J21">
        <v>87</v>
      </c>
      <c r="K21" t="s">
        <v>114</v>
      </c>
      <c r="L21">
        <v>1030.9100000000001</v>
      </c>
      <c r="M21">
        <v>20</v>
      </c>
      <c r="N21">
        <v>8</v>
      </c>
      <c r="O21" s="96"/>
      <c r="P21" s="96"/>
      <c r="Q21">
        <v>2000</v>
      </c>
      <c r="R21">
        <v>1500</v>
      </c>
      <c r="S21">
        <v>500</v>
      </c>
      <c r="T21">
        <v>189</v>
      </c>
      <c r="U21">
        <v>20000</v>
      </c>
      <c r="V21">
        <v>2500</v>
      </c>
      <c r="W21">
        <v>7000</v>
      </c>
      <c r="X21">
        <v>800</v>
      </c>
      <c r="Y21">
        <v>600</v>
      </c>
      <c r="Z21" s="98">
        <v>4615.2749999999996</v>
      </c>
      <c r="AA21">
        <v>760</v>
      </c>
      <c r="AB21">
        <v>900</v>
      </c>
      <c r="AC21">
        <v>189</v>
      </c>
      <c r="AD21">
        <v>2577.2750000000001</v>
      </c>
      <c r="AF21" s="97">
        <v>37515.275000000001</v>
      </c>
      <c r="AG21" s="96">
        <v>54235.714999999997</v>
      </c>
      <c r="AH21" s="97">
        <v>91750.99</v>
      </c>
      <c r="AI21">
        <v>89</v>
      </c>
      <c r="AL21" t="s">
        <v>370</v>
      </c>
    </row>
    <row r="22" spans="3:38">
      <c r="C22" s="53">
        <v>45838</v>
      </c>
      <c r="D22" t="s">
        <v>12</v>
      </c>
      <c r="E22" s="53" t="s">
        <v>271</v>
      </c>
      <c r="F22" s="53"/>
      <c r="G22" s="53"/>
      <c r="H22" s="53"/>
      <c r="I22" t="s">
        <v>385</v>
      </c>
      <c r="J22">
        <v>111</v>
      </c>
      <c r="K22" t="s">
        <v>116</v>
      </c>
      <c r="L22">
        <v>3270.85</v>
      </c>
      <c r="M22">
        <v>63</v>
      </c>
      <c r="N22">
        <v>12</v>
      </c>
      <c r="O22" s="96"/>
      <c r="P22" s="96"/>
      <c r="Q22">
        <v>2500</v>
      </c>
      <c r="R22">
        <v>2000</v>
      </c>
      <c r="S22">
        <v>500</v>
      </c>
      <c r="T22">
        <v>576</v>
      </c>
      <c r="U22">
        <v>35000</v>
      </c>
      <c r="V22">
        <v>4500</v>
      </c>
      <c r="W22">
        <v>15000</v>
      </c>
      <c r="X22">
        <v>1500</v>
      </c>
      <c r="Y22">
        <v>1000</v>
      </c>
      <c r="Z22" s="98">
        <v>11369.125</v>
      </c>
      <c r="AA22">
        <v>1140</v>
      </c>
      <c r="AB22">
        <v>900</v>
      </c>
      <c r="AC22">
        <v>576</v>
      </c>
      <c r="AD22">
        <v>8177.125</v>
      </c>
      <c r="AF22" s="97">
        <v>70869.125</v>
      </c>
      <c r="AG22" s="96">
        <v>66506.574999999997</v>
      </c>
      <c r="AH22" s="97">
        <v>137375.70000000001</v>
      </c>
      <c r="AI22">
        <v>42</v>
      </c>
      <c r="AL22" t="s">
        <v>370</v>
      </c>
    </row>
    <row r="23" spans="3:38">
      <c r="C23" s="53">
        <v>45903</v>
      </c>
      <c r="D23" t="s">
        <v>364</v>
      </c>
      <c r="E23" s="53" t="s">
        <v>276</v>
      </c>
      <c r="F23" s="53"/>
      <c r="G23" s="53"/>
      <c r="H23" s="53"/>
      <c r="I23" s="53" t="s">
        <v>386</v>
      </c>
      <c r="J23">
        <v>125</v>
      </c>
      <c r="K23" t="s">
        <v>224</v>
      </c>
      <c r="O23" s="96"/>
      <c r="P23" s="96"/>
      <c r="Q23">
        <v>0</v>
      </c>
      <c r="T23">
        <v>9</v>
      </c>
      <c r="Z23" s="98">
        <v>918</v>
      </c>
      <c r="AA23">
        <v>0</v>
      </c>
      <c r="AB23">
        <v>900</v>
      </c>
      <c r="AC23">
        <v>9</v>
      </c>
      <c r="AD23">
        <v>0</v>
      </c>
      <c r="AF23" s="97">
        <v>918</v>
      </c>
      <c r="AG23" s="96">
        <v>-918</v>
      </c>
      <c r="AH23" s="97">
        <v>0</v>
      </c>
      <c r="AL23" t="s">
        <v>368</v>
      </c>
    </row>
    <row r="24" spans="3:38">
      <c r="C24" s="53">
        <v>45629</v>
      </c>
      <c r="D24" t="s">
        <v>12</v>
      </c>
      <c r="E24" s="53" t="s">
        <v>271</v>
      </c>
      <c r="F24" s="53"/>
      <c r="G24" s="53"/>
      <c r="H24" s="53"/>
      <c r="I24" t="s">
        <v>387</v>
      </c>
      <c r="J24">
        <v>12</v>
      </c>
      <c r="K24" t="s">
        <v>45</v>
      </c>
      <c r="L24">
        <v>2647.89</v>
      </c>
      <c r="M24">
        <v>40</v>
      </c>
      <c r="N24">
        <v>10</v>
      </c>
      <c r="O24" s="96"/>
      <c r="P24" s="96"/>
      <c r="Q24">
        <v>2000</v>
      </c>
      <c r="R24">
        <v>1500</v>
      </c>
      <c r="S24">
        <v>500</v>
      </c>
      <c r="T24">
        <v>369</v>
      </c>
      <c r="U24">
        <v>30000</v>
      </c>
      <c r="V24">
        <v>3200</v>
      </c>
      <c r="W24">
        <v>10000</v>
      </c>
      <c r="X24">
        <v>1200</v>
      </c>
      <c r="Y24">
        <v>800</v>
      </c>
      <c r="Z24" s="98">
        <v>9207.7250000000004</v>
      </c>
      <c r="AA24">
        <v>950</v>
      </c>
      <c r="AB24">
        <v>900</v>
      </c>
      <c r="AC24">
        <v>369</v>
      </c>
      <c r="AD24" s="29">
        <v>6619.7250000000004</v>
      </c>
      <c r="AE24" s="29"/>
      <c r="AF24" s="97">
        <v>56407.724999999999</v>
      </c>
      <c r="AG24" s="96">
        <v>86578.335000000006</v>
      </c>
      <c r="AH24" s="97">
        <v>142986.06</v>
      </c>
      <c r="AI24">
        <v>54</v>
      </c>
      <c r="AL24" t="s">
        <v>370</v>
      </c>
    </row>
    <row r="25" spans="3:38">
      <c r="C25" s="53">
        <v>45629</v>
      </c>
      <c r="D25" t="s">
        <v>12</v>
      </c>
      <c r="E25" s="53" t="s">
        <v>276</v>
      </c>
      <c r="F25" s="53"/>
      <c r="G25" s="53"/>
      <c r="H25" s="53"/>
      <c r="I25" t="s">
        <v>388</v>
      </c>
      <c r="J25">
        <v>2</v>
      </c>
      <c r="K25" t="s">
        <v>65</v>
      </c>
      <c r="L25">
        <v>1176.9100000000001</v>
      </c>
      <c r="M25">
        <v>22</v>
      </c>
      <c r="N25">
        <v>8</v>
      </c>
      <c r="O25" s="96"/>
      <c r="P25" s="96"/>
      <c r="Q25">
        <v>2000</v>
      </c>
      <c r="R25">
        <v>1500</v>
      </c>
      <c r="S25">
        <v>500</v>
      </c>
      <c r="T25">
        <v>207</v>
      </c>
      <c r="U25">
        <v>20000</v>
      </c>
      <c r="V25">
        <v>2500</v>
      </c>
      <c r="W25">
        <v>7000</v>
      </c>
      <c r="X25">
        <v>800</v>
      </c>
      <c r="Y25">
        <v>600</v>
      </c>
      <c r="Z25" s="98">
        <v>5016.2749999999996</v>
      </c>
      <c r="AA25">
        <v>760</v>
      </c>
      <c r="AB25">
        <v>900</v>
      </c>
      <c r="AC25">
        <v>207</v>
      </c>
      <c r="AD25" s="29">
        <v>2942.2750000000001</v>
      </c>
      <c r="AE25" s="29"/>
      <c r="AF25" s="97">
        <v>37916.275000000001</v>
      </c>
      <c r="AG25" s="96">
        <v>66828.714999999997</v>
      </c>
      <c r="AH25" s="97">
        <v>104744.99</v>
      </c>
      <c r="AI25">
        <v>89</v>
      </c>
      <c r="AL25" t="s">
        <v>370</v>
      </c>
    </row>
    <row r="26" spans="3:38">
      <c r="C26" s="53">
        <v>45754</v>
      </c>
      <c r="D26" t="s">
        <v>12</v>
      </c>
      <c r="E26" s="53" t="s">
        <v>276</v>
      </c>
      <c r="F26" s="53"/>
      <c r="G26" s="53"/>
      <c r="H26" s="53"/>
      <c r="I26" t="s">
        <v>389</v>
      </c>
      <c r="J26">
        <v>78</v>
      </c>
      <c r="K26" t="s">
        <v>117</v>
      </c>
      <c r="L26">
        <v>551</v>
      </c>
      <c r="M26">
        <v>12</v>
      </c>
      <c r="N26">
        <v>6</v>
      </c>
      <c r="O26" s="96"/>
      <c r="P26" s="96"/>
      <c r="Q26">
        <v>2000</v>
      </c>
      <c r="R26">
        <v>1500</v>
      </c>
      <c r="S26">
        <v>500</v>
      </c>
      <c r="T26">
        <v>117</v>
      </c>
      <c r="U26">
        <v>20000</v>
      </c>
      <c r="V26">
        <v>2500</v>
      </c>
      <c r="W26">
        <v>7000</v>
      </c>
      <c r="X26">
        <v>800</v>
      </c>
      <c r="Y26">
        <v>600</v>
      </c>
      <c r="Z26" s="98">
        <v>3081.5</v>
      </c>
      <c r="AA26">
        <v>570</v>
      </c>
      <c r="AB26">
        <v>900</v>
      </c>
      <c r="AC26">
        <v>117</v>
      </c>
      <c r="AD26">
        <v>1377.5</v>
      </c>
      <c r="AF26" s="97">
        <v>35981.5</v>
      </c>
      <c r="AG26" s="96">
        <v>21322.5</v>
      </c>
      <c r="AH26" s="97">
        <v>57304</v>
      </c>
      <c r="AI26">
        <v>104</v>
      </c>
      <c r="AL26" t="s">
        <v>376</v>
      </c>
    </row>
    <row r="27" spans="3:38">
      <c r="C27" s="53">
        <v>45797</v>
      </c>
      <c r="D27" t="s">
        <v>288</v>
      </c>
      <c r="E27" s="53" t="s">
        <v>276</v>
      </c>
      <c r="F27" s="53"/>
      <c r="G27" s="53"/>
      <c r="H27" s="53"/>
      <c r="I27" t="s">
        <v>390</v>
      </c>
      <c r="J27">
        <v>96</v>
      </c>
      <c r="K27" t="s">
        <v>118</v>
      </c>
      <c r="L27">
        <v>2710</v>
      </c>
      <c r="M27">
        <v>60</v>
      </c>
      <c r="N27">
        <v>12</v>
      </c>
      <c r="O27" s="96"/>
      <c r="P27" s="96"/>
      <c r="Q27">
        <v>2000</v>
      </c>
      <c r="R27">
        <v>1500</v>
      </c>
      <c r="S27">
        <v>500</v>
      </c>
      <c r="T27">
        <v>549</v>
      </c>
      <c r="U27">
        <v>30000</v>
      </c>
      <c r="V27">
        <v>3200</v>
      </c>
      <c r="W27">
        <v>10000</v>
      </c>
      <c r="X27">
        <v>1200</v>
      </c>
      <c r="Y27">
        <v>800</v>
      </c>
      <c r="Z27" s="98">
        <v>9913</v>
      </c>
      <c r="AA27">
        <v>1140</v>
      </c>
      <c r="AB27">
        <v>900</v>
      </c>
      <c r="AC27">
        <v>549</v>
      </c>
      <c r="AD27">
        <v>6775</v>
      </c>
      <c r="AF27" s="97">
        <v>57113</v>
      </c>
      <c r="AG27" s="96">
        <v>89227</v>
      </c>
      <c r="AH27" s="97">
        <v>146340</v>
      </c>
      <c r="AI27">
        <v>54</v>
      </c>
      <c r="AL27" t="s">
        <v>370</v>
      </c>
    </row>
    <row r="28" spans="3:38">
      <c r="C28" s="53">
        <v>45797</v>
      </c>
      <c r="D28" t="s">
        <v>288</v>
      </c>
      <c r="E28" s="53" t="s">
        <v>276</v>
      </c>
      <c r="F28" s="53"/>
      <c r="G28" s="53"/>
      <c r="H28" s="53"/>
      <c r="I28" t="s">
        <v>391</v>
      </c>
      <c r="J28">
        <v>100</v>
      </c>
      <c r="K28" t="s">
        <v>119</v>
      </c>
      <c r="L28">
        <v>2710</v>
      </c>
      <c r="M28">
        <v>61</v>
      </c>
      <c r="N28">
        <v>12</v>
      </c>
      <c r="O28" s="96"/>
      <c r="P28" s="96"/>
      <c r="Q28">
        <v>2000</v>
      </c>
      <c r="R28">
        <v>1500</v>
      </c>
      <c r="S28">
        <v>500</v>
      </c>
      <c r="T28">
        <v>558</v>
      </c>
      <c r="U28">
        <v>30000</v>
      </c>
      <c r="V28">
        <v>3200</v>
      </c>
      <c r="W28">
        <v>10000</v>
      </c>
      <c r="X28">
        <v>1200</v>
      </c>
      <c r="Y28">
        <v>800</v>
      </c>
      <c r="Z28" s="98">
        <v>9931</v>
      </c>
      <c r="AA28">
        <v>1140</v>
      </c>
      <c r="AB28">
        <v>900</v>
      </c>
      <c r="AC28">
        <v>558</v>
      </c>
      <c r="AD28">
        <v>6775</v>
      </c>
      <c r="AF28" s="97">
        <v>57131</v>
      </c>
      <c r="AG28" s="96">
        <v>89209</v>
      </c>
      <c r="AH28" s="97">
        <v>146340</v>
      </c>
      <c r="AI28">
        <v>54</v>
      </c>
      <c r="AL28" t="s">
        <v>370</v>
      </c>
    </row>
    <row r="29" spans="3:38">
      <c r="C29" s="53">
        <v>45868</v>
      </c>
      <c r="D29" t="s">
        <v>392</v>
      </c>
      <c r="E29" s="53" t="s">
        <v>272</v>
      </c>
      <c r="F29" s="53"/>
      <c r="G29" s="53"/>
      <c r="H29" s="53"/>
      <c r="I29" t="s">
        <v>393</v>
      </c>
      <c r="J29">
        <v>122</v>
      </c>
      <c r="K29" t="s">
        <v>394</v>
      </c>
      <c r="O29" s="96"/>
      <c r="P29" s="96"/>
      <c r="Q29">
        <v>2500</v>
      </c>
      <c r="R29">
        <v>2000</v>
      </c>
      <c r="S29">
        <v>500</v>
      </c>
      <c r="T29">
        <v>9</v>
      </c>
      <c r="U29">
        <v>20000</v>
      </c>
      <c r="V29">
        <v>2500</v>
      </c>
      <c r="W29">
        <v>7000</v>
      </c>
      <c r="X29">
        <v>800</v>
      </c>
      <c r="Y29">
        <v>600</v>
      </c>
      <c r="Z29" s="98">
        <v>918</v>
      </c>
      <c r="AA29">
        <v>0</v>
      </c>
      <c r="AB29">
        <v>900</v>
      </c>
      <c r="AC29">
        <v>9</v>
      </c>
      <c r="AD29">
        <v>0</v>
      </c>
      <c r="AF29" s="97">
        <v>34318</v>
      </c>
      <c r="AG29" s="96">
        <v>-34318</v>
      </c>
      <c r="AH29" s="97">
        <v>0</v>
      </c>
      <c r="AL29" t="s">
        <v>366</v>
      </c>
    </row>
    <row r="30" spans="3:38">
      <c r="C30" s="53">
        <v>45860</v>
      </c>
      <c r="D30" t="s">
        <v>392</v>
      </c>
      <c r="E30" s="53" t="s">
        <v>272</v>
      </c>
      <c r="F30" s="53"/>
      <c r="G30" s="53"/>
      <c r="H30" s="53"/>
      <c r="I30" t="s">
        <v>395</v>
      </c>
      <c r="J30">
        <v>120</v>
      </c>
      <c r="K30" t="s">
        <v>229</v>
      </c>
      <c r="O30" s="96"/>
      <c r="P30" s="96"/>
      <c r="Q30">
        <v>2500</v>
      </c>
      <c r="R30">
        <v>2000</v>
      </c>
      <c r="S30">
        <v>500</v>
      </c>
      <c r="T30">
        <v>9</v>
      </c>
      <c r="U30">
        <v>20000</v>
      </c>
      <c r="V30">
        <v>2500</v>
      </c>
      <c r="W30">
        <v>7000</v>
      </c>
      <c r="X30">
        <v>800</v>
      </c>
      <c r="Y30">
        <v>600</v>
      </c>
      <c r="Z30" s="98">
        <v>918</v>
      </c>
      <c r="AA30">
        <v>0</v>
      </c>
      <c r="AB30">
        <v>900</v>
      </c>
      <c r="AC30">
        <v>9</v>
      </c>
      <c r="AD30">
        <v>0</v>
      </c>
      <c r="AF30" s="97">
        <v>34318</v>
      </c>
      <c r="AG30" s="96">
        <v>-34318</v>
      </c>
      <c r="AH30" s="97">
        <v>0</v>
      </c>
      <c r="AL30" t="s">
        <v>366</v>
      </c>
    </row>
    <row r="31" spans="3:38">
      <c r="C31" s="53">
        <v>45926</v>
      </c>
      <c r="D31" t="s">
        <v>364</v>
      </c>
      <c r="E31" s="53" t="s">
        <v>276</v>
      </c>
      <c r="F31" s="53"/>
      <c r="G31" s="53"/>
      <c r="H31" s="53"/>
      <c r="I31" t="s">
        <v>396</v>
      </c>
      <c r="J31">
        <v>130</v>
      </c>
      <c r="K31" t="s">
        <v>230</v>
      </c>
      <c r="L31">
        <v>3699</v>
      </c>
      <c r="M31">
        <v>80</v>
      </c>
      <c r="O31" s="96"/>
      <c r="P31" s="96"/>
      <c r="Z31" s="98"/>
      <c r="AF31" s="97"/>
      <c r="AG31" s="96"/>
      <c r="AH31" s="97"/>
      <c r="AL31" t="s">
        <v>397</v>
      </c>
    </row>
    <row r="32" spans="3:38">
      <c r="C32" s="53">
        <v>45721</v>
      </c>
      <c r="D32" t="s">
        <v>12</v>
      </c>
      <c r="E32" s="53" t="s">
        <v>266</v>
      </c>
      <c r="F32" s="53"/>
      <c r="G32" s="53"/>
      <c r="H32" s="53"/>
      <c r="I32" t="s">
        <v>398</v>
      </c>
      <c r="J32">
        <v>65</v>
      </c>
      <c r="K32" t="s">
        <v>121</v>
      </c>
      <c r="L32">
        <v>1204</v>
      </c>
      <c r="M32">
        <v>22</v>
      </c>
      <c r="N32">
        <v>8</v>
      </c>
      <c r="O32" s="96"/>
      <c r="P32" s="96"/>
      <c r="Q32">
        <v>2000</v>
      </c>
      <c r="R32">
        <v>1500</v>
      </c>
      <c r="S32">
        <v>500</v>
      </c>
      <c r="T32">
        <v>207</v>
      </c>
      <c r="U32">
        <v>20000</v>
      </c>
      <c r="V32">
        <v>2500</v>
      </c>
      <c r="W32">
        <v>7000</v>
      </c>
      <c r="X32">
        <v>800</v>
      </c>
      <c r="Y32">
        <v>600</v>
      </c>
      <c r="Z32" s="98">
        <v>5084</v>
      </c>
      <c r="AA32">
        <v>760</v>
      </c>
      <c r="AB32">
        <v>900</v>
      </c>
      <c r="AC32">
        <v>207</v>
      </c>
      <c r="AD32" s="29">
        <v>3010</v>
      </c>
      <c r="AF32" s="97">
        <v>37984</v>
      </c>
      <c r="AG32" s="96">
        <v>69172</v>
      </c>
      <c r="AH32" s="97">
        <v>107156</v>
      </c>
      <c r="AI32">
        <v>89</v>
      </c>
      <c r="AL32" t="s">
        <v>370</v>
      </c>
    </row>
    <row r="33" spans="3:38">
      <c r="C33" s="53">
        <v>45838</v>
      </c>
      <c r="D33" t="s">
        <v>12</v>
      </c>
      <c r="E33" s="53" t="s">
        <v>271</v>
      </c>
      <c r="F33" s="53"/>
      <c r="G33" s="53"/>
      <c r="H33" s="53"/>
      <c r="I33" t="s">
        <v>399</v>
      </c>
      <c r="J33">
        <v>112</v>
      </c>
      <c r="K33" t="s">
        <v>123</v>
      </c>
      <c r="L33">
        <v>3831.51</v>
      </c>
      <c r="M33">
        <v>80</v>
      </c>
      <c r="N33">
        <v>14</v>
      </c>
      <c r="O33" s="96"/>
      <c r="P33" s="96"/>
      <c r="Q33">
        <v>2500</v>
      </c>
      <c r="R33">
        <v>2000</v>
      </c>
      <c r="S33">
        <v>500</v>
      </c>
      <c r="T33">
        <v>729</v>
      </c>
      <c r="U33">
        <v>35000</v>
      </c>
      <c r="V33">
        <v>4500</v>
      </c>
      <c r="W33">
        <v>15000</v>
      </c>
      <c r="X33">
        <v>1500</v>
      </c>
      <c r="Y33">
        <v>1000</v>
      </c>
      <c r="Z33" s="98">
        <v>13266.775</v>
      </c>
      <c r="AA33">
        <v>1330</v>
      </c>
      <c r="AB33">
        <v>900</v>
      </c>
      <c r="AC33">
        <v>729</v>
      </c>
      <c r="AD33">
        <v>9578.7749999999996</v>
      </c>
      <c r="AF33" s="97">
        <v>72766.774999999994</v>
      </c>
      <c r="AG33" s="96">
        <v>88156.645000000004</v>
      </c>
      <c r="AH33" s="97">
        <v>160923.42000000001</v>
      </c>
      <c r="AI33">
        <v>42</v>
      </c>
      <c r="AL33" t="s">
        <v>370</v>
      </c>
    </row>
    <row r="34" spans="3:38">
      <c r="C34" s="53">
        <v>45909</v>
      </c>
      <c r="D34" t="s">
        <v>400</v>
      </c>
      <c r="E34" s="53" t="s">
        <v>275</v>
      </c>
      <c r="F34" s="53"/>
      <c r="G34" s="53"/>
      <c r="H34" s="53"/>
      <c r="I34" t="s">
        <v>401</v>
      </c>
      <c r="J34">
        <v>129</v>
      </c>
      <c r="K34" t="s">
        <v>402</v>
      </c>
      <c r="L34">
        <v>467.53</v>
      </c>
      <c r="M34">
        <v>12</v>
      </c>
      <c r="N34">
        <v>6</v>
      </c>
      <c r="O34" s="96"/>
      <c r="P34" s="96"/>
      <c r="Q34">
        <v>2000</v>
      </c>
      <c r="R34">
        <v>1500</v>
      </c>
      <c r="S34">
        <v>500</v>
      </c>
      <c r="T34">
        <v>117</v>
      </c>
      <c r="U34">
        <v>20000</v>
      </c>
      <c r="V34">
        <v>2500</v>
      </c>
      <c r="W34">
        <v>7000</v>
      </c>
      <c r="X34">
        <v>800</v>
      </c>
      <c r="Y34">
        <v>800</v>
      </c>
      <c r="Z34" s="98">
        <v>2872.8249999999998</v>
      </c>
      <c r="AA34">
        <v>570</v>
      </c>
      <c r="AB34">
        <v>900</v>
      </c>
      <c r="AC34">
        <v>117</v>
      </c>
      <c r="AD34">
        <v>1168.825</v>
      </c>
      <c r="AF34" s="97">
        <v>35972.824999999997</v>
      </c>
      <c r="AG34" s="96">
        <v>20130.775000000001</v>
      </c>
      <c r="AH34" s="97">
        <v>56103.6</v>
      </c>
      <c r="AI34">
        <v>120</v>
      </c>
      <c r="AL34" t="s">
        <v>368</v>
      </c>
    </row>
    <row r="35" spans="3:38">
      <c r="C35" s="53">
        <v>45797</v>
      </c>
      <c r="D35" t="s">
        <v>12</v>
      </c>
      <c r="E35" s="53" t="s">
        <v>275</v>
      </c>
      <c r="F35" s="53"/>
      <c r="G35" s="53"/>
      <c r="H35" s="53"/>
      <c r="I35" t="s">
        <v>403</v>
      </c>
      <c r="J35">
        <v>86</v>
      </c>
      <c r="K35" t="s">
        <v>124</v>
      </c>
      <c r="L35">
        <v>2825.84</v>
      </c>
      <c r="M35">
        <v>54</v>
      </c>
      <c r="N35">
        <v>12</v>
      </c>
      <c r="O35" s="96"/>
      <c r="P35" s="96"/>
      <c r="Q35">
        <v>2000</v>
      </c>
      <c r="R35">
        <v>1500</v>
      </c>
      <c r="S35">
        <v>500</v>
      </c>
      <c r="T35">
        <v>495</v>
      </c>
      <c r="U35">
        <v>30000</v>
      </c>
      <c r="V35">
        <v>3200</v>
      </c>
      <c r="W35">
        <v>10000</v>
      </c>
      <c r="X35">
        <v>1200</v>
      </c>
      <c r="Y35">
        <v>800</v>
      </c>
      <c r="Z35" s="98">
        <v>10094.6</v>
      </c>
      <c r="AA35">
        <v>1140</v>
      </c>
      <c r="AB35">
        <v>900</v>
      </c>
      <c r="AC35">
        <v>495</v>
      </c>
      <c r="AD35">
        <v>7064.6</v>
      </c>
      <c r="AF35" s="97">
        <v>57294.6</v>
      </c>
      <c r="AG35" s="96">
        <v>95300.76</v>
      </c>
      <c r="AH35" s="97">
        <v>152595.35999999999</v>
      </c>
      <c r="AI35">
        <v>54</v>
      </c>
      <c r="AL35" t="s">
        <v>366</v>
      </c>
    </row>
    <row r="36" spans="3:38">
      <c r="C36" s="53">
        <v>45797</v>
      </c>
      <c r="D36" t="s">
        <v>288</v>
      </c>
      <c r="E36" s="53" t="s">
        <v>276</v>
      </c>
      <c r="F36" s="53"/>
      <c r="G36" s="53"/>
      <c r="H36" s="53"/>
      <c r="I36" t="s">
        <v>404</v>
      </c>
      <c r="J36">
        <v>95</v>
      </c>
      <c r="K36" t="s">
        <v>127</v>
      </c>
      <c r="L36">
        <v>5140</v>
      </c>
      <c r="M36">
        <v>72</v>
      </c>
      <c r="N36">
        <v>14</v>
      </c>
      <c r="O36" s="96"/>
      <c r="P36" s="96"/>
      <c r="Q36">
        <v>2000</v>
      </c>
      <c r="R36">
        <v>1500</v>
      </c>
      <c r="S36">
        <v>500</v>
      </c>
      <c r="T36">
        <v>657</v>
      </c>
      <c r="U36">
        <v>35000</v>
      </c>
      <c r="V36">
        <v>4500</v>
      </c>
      <c r="W36">
        <v>15000</v>
      </c>
      <c r="X36">
        <v>1500</v>
      </c>
      <c r="Y36">
        <v>1000</v>
      </c>
      <c r="Z36" s="98">
        <v>16394</v>
      </c>
      <c r="AA36">
        <v>1330</v>
      </c>
      <c r="AB36">
        <v>900</v>
      </c>
      <c r="AC36">
        <v>657</v>
      </c>
      <c r="AD36">
        <v>12850</v>
      </c>
      <c r="AF36" s="97">
        <v>75394</v>
      </c>
      <c r="AG36" s="96">
        <v>140486</v>
      </c>
      <c r="AH36" s="97">
        <v>215880</v>
      </c>
      <c r="AI36">
        <v>42</v>
      </c>
      <c r="AL36" t="s">
        <v>370</v>
      </c>
    </row>
    <row r="37" spans="3:38">
      <c r="C37" s="53">
        <v>45826</v>
      </c>
      <c r="D37" t="s">
        <v>12</v>
      </c>
      <c r="E37" s="53" t="s">
        <v>271</v>
      </c>
      <c r="F37" s="53"/>
      <c r="G37" s="53"/>
      <c r="H37" s="53"/>
      <c r="I37" t="s">
        <v>405</v>
      </c>
      <c r="J37">
        <v>105</v>
      </c>
      <c r="K37" t="s">
        <v>283</v>
      </c>
      <c r="L37">
        <v>803.71</v>
      </c>
      <c r="M37">
        <v>14</v>
      </c>
      <c r="N37">
        <v>6</v>
      </c>
      <c r="O37" s="96"/>
      <c r="P37" s="96"/>
      <c r="Q37">
        <v>2500</v>
      </c>
      <c r="R37">
        <v>2000</v>
      </c>
      <c r="S37">
        <v>500</v>
      </c>
      <c r="T37">
        <v>135</v>
      </c>
      <c r="U37">
        <v>20000</v>
      </c>
      <c r="V37">
        <v>2500</v>
      </c>
      <c r="W37">
        <v>7000</v>
      </c>
      <c r="X37">
        <v>800</v>
      </c>
      <c r="Y37">
        <v>600</v>
      </c>
      <c r="Z37" s="98">
        <v>3749.2750000000001</v>
      </c>
      <c r="AA37">
        <v>570</v>
      </c>
      <c r="AB37">
        <v>900</v>
      </c>
      <c r="AC37">
        <v>135</v>
      </c>
      <c r="AD37">
        <v>2009.2750000000001</v>
      </c>
      <c r="AF37" s="97">
        <v>37149.275000000001</v>
      </c>
      <c r="AG37" s="96">
        <v>46436.565000000002</v>
      </c>
      <c r="AH37" s="97">
        <v>83585.84</v>
      </c>
      <c r="AI37">
        <v>104</v>
      </c>
      <c r="AL37" t="s">
        <v>370</v>
      </c>
    </row>
    <row r="38" spans="3:38">
      <c r="C38" s="53">
        <v>45629</v>
      </c>
      <c r="D38" t="s">
        <v>12</v>
      </c>
      <c r="E38" s="53" t="s">
        <v>275</v>
      </c>
      <c r="F38" s="53"/>
      <c r="G38" s="53"/>
      <c r="H38" s="53"/>
      <c r="I38" t="s">
        <v>406</v>
      </c>
      <c r="J38">
        <v>49</v>
      </c>
      <c r="K38" t="s">
        <v>77</v>
      </c>
      <c r="L38">
        <v>524.71</v>
      </c>
      <c r="M38">
        <v>12</v>
      </c>
      <c r="N38">
        <v>6</v>
      </c>
      <c r="O38" s="96"/>
      <c r="P38" s="96"/>
      <c r="Q38">
        <v>2000</v>
      </c>
      <c r="R38">
        <v>1500</v>
      </c>
      <c r="S38">
        <v>500</v>
      </c>
      <c r="T38">
        <v>117</v>
      </c>
      <c r="U38">
        <v>15000</v>
      </c>
      <c r="V38">
        <v>2500</v>
      </c>
      <c r="W38">
        <v>7000</v>
      </c>
      <c r="X38">
        <v>800</v>
      </c>
      <c r="Y38">
        <v>600</v>
      </c>
      <c r="Z38" s="98">
        <v>3015.7750000000001</v>
      </c>
      <c r="AA38">
        <v>570</v>
      </c>
      <c r="AB38">
        <v>900</v>
      </c>
      <c r="AC38">
        <v>117</v>
      </c>
      <c r="AD38" s="29">
        <v>1311.7750000000001</v>
      </c>
      <c r="AE38" s="29"/>
      <c r="AF38" s="97">
        <v>30915.775000000001</v>
      </c>
      <c r="AG38" s="96">
        <v>23654.064999999999</v>
      </c>
      <c r="AH38" s="97">
        <v>54569.84</v>
      </c>
      <c r="AI38">
        <v>104</v>
      </c>
      <c r="AL38" t="s">
        <v>366</v>
      </c>
    </row>
    <row r="39" spans="3:38">
      <c r="C39" s="53">
        <v>45910</v>
      </c>
      <c r="D39" t="s">
        <v>400</v>
      </c>
      <c r="E39" s="53" t="s">
        <v>275</v>
      </c>
      <c r="F39" s="53"/>
      <c r="G39" s="53"/>
      <c r="H39" s="53"/>
      <c r="I39" t="s">
        <v>407</v>
      </c>
      <c r="J39">
        <v>127</v>
      </c>
      <c r="K39" t="s">
        <v>408</v>
      </c>
      <c r="L39">
        <v>527.15</v>
      </c>
      <c r="M39">
        <v>8</v>
      </c>
      <c r="N39">
        <v>6</v>
      </c>
      <c r="O39" s="96"/>
      <c r="P39" s="96"/>
      <c r="Q39">
        <v>2000</v>
      </c>
      <c r="R39">
        <v>1500</v>
      </c>
      <c r="S39">
        <v>500</v>
      </c>
      <c r="T39">
        <v>81</v>
      </c>
      <c r="U39">
        <v>25000</v>
      </c>
      <c r="V39">
        <v>2500</v>
      </c>
      <c r="W39">
        <v>7000</v>
      </c>
      <c r="X39">
        <v>800</v>
      </c>
      <c r="Y39">
        <v>600</v>
      </c>
      <c r="Z39" s="98">
        <v>2949.875</v>
      </c>
      <c r="AA39">
        <v>570</v>
      </c>
      <c r="AB39">
        <v>900</v>
      </c>
      <c r="AC39">
        <v>81</v>
      </c>
      <c r="AD39">
        <v>1317.875</v>
      </c>
      <c r="AF39" s="97">
        <v>40849.875</v>
      </c>
      <c r="AG39" s="96">
        <v>13973.725</v>
      </c>
      <c r="AH39" s="97">
        <v>54823.6</v>
      </c>
      <c r="AI39">
        <v>104</v>
      </c>
      <c r="AL39" t="s">
        <v>370</v>
      </c>
    </row>
    <row r="40" spans="3:38">
      <c r="C40" s="53">
        <v>45860</v>
      </c>
      <c r="D40" t="s">
        <v>409</v>
      </c>
      <c r="E40" s="53" t="s">
        <v>272</v>
      </c>
      <c r="F40" s="53"/>
      <c r="G40" s="53"/>
      <c r="H40" s="53"/>
      <c r="I40" t="s">
        <v>410</v>
      </c>
      <c r="J40">
        <v>121</v>
      </c>
      <c r="K40" t="s">
        <v>243</v>
      </c>
      <c r="L40" t="s">
        <v>411</v>
      </c>
      <c r="M40">
        <v>20</v>
      </c>
      <c r="O40" s="96"/>
      <c r="P40" s="96"/>
      <c r="Q40">
        <v>2500</v>
      </c>
      <c r="R40">
        <v>2000</v>
      </c>
      <c r="S40">
        <v>500</v>
      </c>
      <c r="T40">
        <v>189</v>
      </c>
      <c r="U40">
        <v>35000</v>
      </c>
      <c r="V40">
        <v>4500</v>
      </c>
      <c r="W40">
        <v>15000</v>
      </c>
      <c r="X40">
        <v>1500</v>
      </c>
      <c r="Y40">
        <v>1000</v>
      </c>
      <c r="Z40" s="98" t="e">
        <v>#VALUE!</v>
      </c>
      <c r="AA40">
        <v>0</v>
      </c>
      <c r="AB40">
        <v>900</v>
      </c>
      <c r="AC40">
        <v>189</v>
      </c>
      <c r="AD40" t="e">
        <v>#VALUE!</v>
      </c>
      <c r="AF40" s="97" t="s">
        <v>412</v>
      </c>
      <c r="AG40" s="96" t="s">
        <v>412</v>
      </c>
      <c r="AH40" s="97" t="s">
        <v>412</v>
      </c>
      <c r="AL40" t="s">
        <v>366</v>
      </c>
    </row>
    <row r="41" spans="3:38">
      <c r="C41" s="53">
        <v>45754</v>
      </c>
      <c r="D41" t="s">
        <v>12</v>
      </c>
      <c r="E41" s="53" t="s">
        <v>276</v>
      </c>
      <c r="F41" s="53"/>
      <c r="G41" s="53"/>
      <c r="H41" s="53"/>
      <c r="I41" t="s">
        <v>413</v>
      </c>
      <c r="J41">
        <v>69</v>
      </c>
      <c r="K41" t="s">
        <v>414</v>
      </c>
      <c r="L41">
        <v>3649.5</v>
      </c>
      <c r="M41">
        <v>67</v>
      </c>
      <c r="N41">
        <v>12</v>
      </c>
      <c r="O41" s="96"/>
      <c r="P41" s="96"/>
      <c r="Q41">
        <v>2000</v>
      </c>
      <c r="R41">
        <v>1500</v>
      </c>
      <c r="S41">
        <v>500</v>
      </c>
      <c r="T41">
        <v>612</v>
      </c>
      <c r="U41">
        <v>35000</v>
      </c>
      <c r="V41">
        <v>4500</v>
      </c>
      <c r="W41">
        <v>15000</v>
      </c>
      <c r="X41">
        <v>1500</v>
      </c>
      <c r="Y41">
        <v>1000</v>
      </c>
      <c r="Z41" s="98">
        <v>12387.75</v>
      </c>
      <c r="AA41">
        <v>1140</v>
      </c>
      <c r="AB41">
        <v>900</v>
      </c>
      <c r="AC41">
        <v>612</v>
      </c>
      <c r="AD41">
        <v>9123.75</v>
      </c>
      <c r="AF41" s="97">
        <v>71387.75</v>
      </c>
      <c r="AG41" s="96">
        <v>81891.25</v>
      </c>
      <c r="AH41" s="97">
        <v>153279</v>
      </c>
      <c r="AI41">
        <v>42</v>
      </c>
      <c r="AL41" t="s">
        <v>370</v>
      </c>
    </row>
    <row r="42" spans="3:38">
      <c r="C42" s="53">
        <v>45868</v>
      </c>
      <c r="D42" t="s">
        <v>12</v>
      </c>
      <c r="E42" s="53" t="s">
        <v>275</v>
      </c>
      <c r="F42" s="53"/>
      <c r="G42" s="53"/>
      <c r="H42" s="53"/>
      <c r="I42" t="s">
        <v>415</v>
      </c>
      <c r="J42">
        <v>124</v>
      </c>
      <c r="K42" t="s">
        <v>135</v>
      </c>
      <c r="L42">
        <v>2869.9</v>
      </c>
      <c r="M42">
        <v>60</v>
      </c>
      <c r="N42">
        <v>12</v>
      </c>
      <c r="O42" s="96"/>
      <c r="P42" s="96"/>
      <c r="Q42">
        <v>2500</v>
      </c>
      <c r="R42">
        <v>2000</v>
      </c>
      <c r="S42">
        <v>500</v>
      </c>
      <c r="T42">
        <v>549</v>
      </c>
      <c r="U42">
        <v>35000</v>
      </c>
      <c r="V42">
        <v>3200</v>
      </c>
      <c r="W42">
        <v>10000</v>
      </c>
      <c r="X42">
        <v>1200</v>
      </c>
      <c r="Y42">
        <v>1000</v>
      </c>
      <c r="Z42" s="98">
        <v>10312.75</v>
      </c>
      <c r="AA42">
        <v>1140</v>
      </c>
      <c r="AB42">
        <v>900</v>
      </c>
      <c r="AC42">
        <v>549</v>
      </c>
      <c r="AD42">
        <v>7174.75</v>
      </c>
      <c r="AF42" s="97">
        <v>63212.75</v>
      </c>
      <c r="AG42" s="96">
        <v>91761.85</v>
      </c>
      <c r="AH42" s="97">
        <v>154974.6</v>
      </c>
      <c r="AI42">
        <v>54</v>
      </c>
      <c r="AL42" t="s">
        <v>370</v>
      </c>
    </row>
    <row r="43" spans="3:38">
      <c r="C43" s="53">
        <v>45797</v>
      </c>
      <c r="D43" t="s">
        <v>12</v>
      </c>
      <c r="E43" s="53" t="s">
        <v>266</v>
      </c>
      <c r="F43" s="53"/>
      <c r="G43" s="53"/>
      <c r="H43" s="53"/>
      <c r="I43" t="s">
        <v>416</v>
      </c>
      <c r="J43">
        <v>94</v>
      </c>
      <c r="K43" t="s">
        <v>136</v>
      </c>
      <c r="L43">
        <v>456</v>
      </c>
      <c r="M43">
        <v>7</v>
      </c>
      <c r="N43">
        <v>6</v>
      </c>
      <c r="O43" s="96"/>
      <c r="P43" s="96"/>
      <c r="Q43">
        <v>2000</v>
      </c>
      <c r="R43">
        <v>1500</v>
      </c>
      <c r="S43">
        <v>500</v>
      </c>
      <c r="T43">
        <v>72</v>
      </c>
      <c r="U43">
        <v>20000</v>
      </c>
      <c r="V43">
        <v>2500</v>
      </c>
      <c r="W43">
        <v>7000</v>
      </c>
      <c r="X43">
        <v>800</v>
      </c>
      <c r="Y43">
        <v>600</v>
      </c>
      <c r="Z43" s="98">
        <v>2754</v>
      </c>
      <c r="AA43">
        <v>570</v>
      </c>
      <c r="AB43">
        <v>900</v>
      </c>
      <c r="AC43">
        <v>72</v>
      </c>
      <c r="AD43">
        <v>1140</v>
      </c>
      <c r="AF43" s="97">
        <v>35654</v>
      </c>
      <c r="AG43" s="96">
        <v>19066</v>
      </c>
      <c r="AH43" s="97">
        <v>54720</v>
      </c>
      <c r="AI43">
        <v>120</v>
      </c>
      <c r="AL43" t="s">
        <v>370</v>
      </c>
    </row>
    <row r="44" spans="3:38">
      <c r="C44" s="53">
        <v>45629</v>
      </c>
      <c r="D44" t="s">
        <v>288</v>
      </c>
      <c r="E44" s="53" t="s">
        <v>266</v>
      </c>
      <c r="F44" s="53"/>
      <c r="G44" s="53"/>
      <c r="H44" s="53"/>
      <c r="I44" t="s">
        <v>417</v>
      </c>
      <c r="J44">
        <v>28</v>
      </c>
      <c r="K44" t="s">
        <v>72</v>
      </c>
      <c r="L44">
        <v>847.31</v>
      </c>
      <c r="M44">
        <v>13</v>
      </c>
      <c r="N44">
        <v>6</v>
      </c>
      <c r="O44" s="96"/>
      <c r="P44" s="96"/>
      <c r="Q44">
        <v>2000</v>
      </c>
      <c r="R44">
        <v>1500</v>
      </c>
      <c r="S44">
        <v>500</v>
      </c>
      <c r="T44">
        <v>126</v>
      </c>
      <c r="U44">
        <v>20000</v>
      </c>
      <c r="V44">
        <v>2500</v>
      </c>
      <c r="W44">
        <v>7000</v>
      </c>
      <c r="X44">
        <v>800</v>
      </c>
      <c r="Y44">
        <v>600</v>
      </c>
      <c r="Z44" s="98">
        <v>3840.2750000000001</v>
      </c>
      <c r="AA44">
        <v>570</v>
      </c>
      <c r="AB44">
        <v>900</v>
      </c>
      <c r="AC44">
        <v>126</v>
      </c>
      <c r="AD44" s="29">
        <v>2118.2750000000001</v>
      </c>
      <c r="AE44" s="29"/>
      <c r="AF44" s="97">
        <v>36740.275000000001</v>
      </c>
      <c r="AG44" s="96">
        <v>51379.964999999997</v>
      </c>
      <c r="AH44" s="97">
        <v>88120.24</v>
      </c>
      <c r="AI44">
        <v>104</v>
      </c>
      <c r="AL44" t="s">
        <v>370</v>
      </c>
    </row>
    <row r="45" spans="3:38">
      <c r="C45" s="53">
        <v>45797</v>
      </c>
      <c r="D45" t="s">
        <v>12</v>
      </c>
      <c r="E45" s="53" t="s">
        <v>266</v>
      </c>
      <c r="F45" s="53"/>
      <c r="G45" s="53"/>
      <c r="H45" s="53"/>
      <c r="I45" t="s">
        <v>418</v>
      </c>
      <c r="J45">
        <v>99</v>
      </c>
      <c r="K45" t="s">
        <v>138</v>
      </c>
      <c r="L45" t="s">
        <v>419</v>
      </c>
      <c r="M45">
        <v>108</v>
      </c>
      <c r="N45">
        <v>12</v>
      </c>
      <c r="O45" s="96"/>
      <c r="P45" s="96"/>
      <c r="Q45">
        <v>2000</v>
      </c>
      <c r="R45">
        <v>1500</v>
      </c>
      <c r="S45">
        <v>500</v>
      </c>
      <c r="T45">
        <v>981</v>
      </c>
      <c r="U45">
        <v>35000</v>
      </c>
      <c r="V45">
        <v>4500</v>
      </c>
      <c r="W45">
        <v>15000</v>
      </c>
      <c r="X45">
        <v>1500</v>
      </c>
      <c r="Y45">
        <v>1000</v>
      </c>
      <c r="Z45" s="98">
        <v>12226.45</v>
      </c>
      <c r="AA45">
        <v>1140</v>
      </c>
      <c r="AB45">
        <v>900</v>
      </c>
      <c r="AC45">
        <v>981</v>
      </c>
      <c r="AD45">
        <v>8224.4500000000007</v>
      </c>
      <c r="AF45" s="97">
        <v>71226.45</v>
      </c>
      <c r="AG45" s="96">
        <v>66944.31</v>
      </c>
      <c r="AH45" s="97">
        <v>138170.76</v>
      </c>
      <c r="AI45">
        <v>42</v>
      </c>
      <c r="AL45" t="s">
        <v>370</v>
      </c>
    </row>
    <row r="46" spans="3:38">
      <c r="C46" s="53">
        <v>45797</v>
      </c>
      <c r="D46" t="s">
        <v>12</v>
      </c>
      <c r="E46" s="53" t="s">
        <v>271</v>
      </c>
      <c r="F46" s="53"/>
      <c r="G46" s="53"/>
      <c r="H46" s="53"/>
      <c r="I46" t="s">
        <v>420</v>
      </c>
      <c r="J46">
        <v>93</v>
      </c>
      <c r="K46" t="s">
        <v>140</v>
      </c>
      <c r="L46">
        <v>2217.37</v>
      </c>
      <c r="M46">
        <v>36</v>
      </c>
      <c r="N46">
        <v>12</v>
      </c>
      <c r="O46" s="96"/>
      <c r="P46" s="96"/>
      <c r="Q46">
        <v>2000</v>
      </c>
      <c r="R46">
        <v>1500</v>
      </c>
      <c r="S46">
        <v>500</v>
      </c>
      <c r="T46">
        <v>333</v>
      </c>
      <c r="U46">
        <v>30000</v>
      </c>
      <c r="V46">
        <v>3200</v>
      </c>
      <c r="W46">
        <v>10000</v>
      </c>
      <c r="X46">
        <v>1200</v>
      </c>
      <c r="Y46">
        <v>800</v>
      </c>
      <c r="Z46" s="98">
        <v>8249.4249999999993</v>
      </c>
      <c r="AA46">
        <v>1140</v>
      </c>
      <c r="AB46">
        <v>900</v>
      </c>
      <c r="AC46">
        <v>333</v>
      </c>
      <c r="AD46">
        <v>5543.4250000000002</v>
      </c>
      <c r="AF46" s="97">
        <v>55449.425000000003</v>
      </c>
      <c r="AG46" s="96">
        <v>64288.555</v>
      </c>
      <c r="AH46" s="97">
        <v>119737.98</v>
      </c>
      <c r="AI46">
        <v>54</v>
      </c>
      <c r="AL46" t="s">
        <v>370</v>
      </c>
    </row>
    <row r="47" spans="3:38">
      <c r="C47" s="53">
        <v>45903</v>
      </c>
      <c r="D47" t="s">
        <v>400</v>
      </c>
      <c r="E47" s="53" t="s">
        <v>275</v>
      </c>
      <c r="F47" s="53"/>
      <c r="G47" s="53"/>
      <c r="H47" s="53"/>
      <c r="I47" t="s">
        <v>421</v>
      </c>
      <c r="J47">
        <v>126</v>
      </c>
      <c r="K47" t="s">
        <v>248</v>
      </c>
      <c r="L47">
        <v>570.25</v>
      </c>
      <c r="M47">
        <v>12</v>
      </c>
      <c r="N47">
        <v>6</v>
      </c>
      <c r="O47" s="96"/>
      <c r="P47" s="96"/>
      <c r="Q47">
        <v>2000</v>
      </c>
      <c r="R47">
        <v>1500</v>
      </c>
      <c r="S47">
        <v>500</v>
      </c>
      <c r="T47">
        <v>117</v>
      </c>
      <c r="U47">
        <v>25000</v>
      </c>
      <c r="V47">
        <v>2500</v>
      </c>
      <c r="W47">
        <v>7000</v>
      </c>
      <c r="X47">
        <v>800</v>
      </c>
      <c r="Y47">
        <v>800</v>
      </c>
      <c r="Z47" s="98">
        <v>3129.625</v>
      </c>
      <c r="AA47">
        <v>570</v>
      </c>
      <c r="AB47">
        <v>900</v>
      </c>
      <c r="AC47">
        <v>117</v>
      </c>
      <c r="AD47">
        <v>1425.625</v>
      </c>
      <c r="AF47" s="97">
        <v>41229.625</v>
      </c>
      <c r="AG47" s="96">
        <v>18076.375</v>
      </c>
      <c r="AH47" s="97">
        <v>59306</v>
      </c>
      <c r="AI47">
        <v>104</v>
      </c>
      <c r="AL47" t="s">
        <v>368</v>
      </c>
    </row>
    <row r="48" spans="3:38">
      <c r="C48" s="53">
        <v>45797</v>
      </c>
      <c r="D48" t="s">
        <v>364</v>
      </c>
      <c r="E48" s="53" t="s">
        <v>275</v>
      </c>
      <c r="F48" s="53"/>
      <c r="G48" s="53"/>
      <c r="H48" s="53"/>
      <c r="I48" t="s">
        <v>422</v>
      </c>
      <c r="J48">
        <v>91</v>
      </c>
      <c r="K48" t="s">
        <v>305</v>
      </c>
      <c r="L48">
        <v>2112.41</v>
      </c>
      <c r="M48">
        <v>37</v>
      </c>
      <c r="N48">
        <v>12</v>
      </c>
      <c r="O48" s="96"/>
      <c r="P48" s="96"/>
      <c r="Q48">
        <v>2000</v>
      </c>
      <c r="R48">
        <v>1500</v>
      </c>
      <c r="S48">
        <v>500</v>
      </c>
      <c r="T48">
        <v>342</v>
      </c>
      <c r="U48">
        <v>30000</v>
      </c>
      <c r="V48">
        <v>3200</v>
      </c>
      <c r="W48">
        <v>10000</v>
      </c>
      <c r="X48">
        <v>1200</v>
      </c>
      <c r="Y48">
        <v>800</v>
      </c>
      <c r="Z48" s="98">
        <v>8005.0249999999996</v>
      </c>
      <c r="AA48">
        <v>1140</v>
      </c>
      <c r="AB48">
        <v>900</v>
      </c>
      <c r="AC48">
        <v>342</v>
      </c>
      <c r="AD48">
        <v>5281.0249999999996</v>
      </c>
      <c r="AF48" s="97">
        <v>55205.025000000001</v>
      </c>
      <c r="AG48" s="96">
        <v>58865.114999999998</v>
      </c>
      <c r="AH48" s="97">
        <v>114070.14</v>
      </c>
      <c r="AI48">
        <v>54</v>
      </c>
      <c r="AL48" t="s">
        <v>370</v>
      </c>
    </row>
    <row r="49" spans="3:40">
      <c r="C49" s="53">
        <v>45754</v>
      </c>
      <c r="D49" t="s">
        <v>12</v>
      </c>
      <c r="E49" s="53" t="s">
        <v>276</v>
      </c>
      <c r="F49" s="53"/>
      <c r="G49" s="53"/>
      <c r="H49" s="53"/>
      <c r="I49" t="s">
        <v>423</v>
      </c>
      <c r="J49">
        <v>77</v>
      </c>
      <c r="K49" t="s">
        <v>141</v>
      </c>
      <c r="L49">
        <v>3389</v>
      </c>
      <c r="M49">
        <v>77</v>
      </c>
      <c r="N49">
        <v>12</v>
      </c>
      <c r="O49" s="96"/>
      <c r="P49" s="96"/>
      <c r="Q49">
        <v>2000</v>
      </c>
      <c r="R49">
        <v>1500</v>
      </c>
      <c r="S49">
        <v>500</v>
      </c>
      <c r="T49">
        <v>702</v>
      </c>
      <c r="U49">
        <v>35000</v>
      </c>
      <c r="V49">
        <v>4500</v>
      </c>
      <c r="W49">
        <v>15000</v>
      </c>
      <c r="X49">
        <v>1500</v>
      </c>
      <c r="Y49">
        <v>1000</v>
      </c>
      <c r="Z49" s="98">
        <v>11916.5</v>
      </c>
      <c r="AA49">
        <v>1140</v>
      </c>
      <c r="AB49">
        <v>900</v>
      </c>
      <c r="AC49">
        <v>702</v>
      </c>
      <c r="AD49">
        <v>8472.5</v>
      </c>
      <c r="AF49" s="97">
        <v>70916.5</v>
      </c>
      <c r="AG49" s="96">
        <v>71421.5</v>
      </c>
      <c r="AH49" s="97">
        <v>142338</v>
      </c>
      <c r="AI49">
        <v>42</v>
      </c>
      <c r="AL49" t="s">
        <v>370</v>
      </c>
    </row>
    <row r="50" spans="3:40">
      <c r="C50" s="53">
        <v>45797</v>
      </c>
      <c r="D50" t="s">
        <v>12</v>
      </c>
      <c r="E50" s="53" t="s">
        <v>271</v>
      </c>
      <c r="F50" s="53"/>
      <c r="G50" s="53"/>
      <c r="H50" s="53"/>
      <c r="I50" t="s">
        <v>424</v>
      </c>
      <c r="J50">
        <v>85</v>
      </c>
      <c r="K50" t="s">
        <v>142</v>
      </c>
      <c r="L50">
        <v>3714.33</v>
      </c>
      <c r="M50">
        <v>81</v>
      </c>
      <c r="N50">
        <v>14</v>
      </c>
      <c r="O50" s="96"/>
      <c r="P50" s="96"/>
      <c r="Q50">
        <v>2000</v>
      </c>
      <c r="R50">
        <v>1500</v>
      </c>
      <c r="S50">
        <v>500</v>
      </c>
      <c r="T50">
        <v>738</v>
      </c>
      <c r="U50">
        <v>35000</v>
      </c>
      <c r="V50">
        <v>4500</v>
      </c>
      <c r="W50">
        <v>15000</v>
      </c>
      <c r="X50">
        <v>1500</v>
      </c>
      <c r="Y50">
        <v>1000</v>
      </c>
      <c r="Z50" s="98">
        <v>12991.825000000001</v>
      </c>
      <c r="AA50">
        <v>1330</v>
      </c>
      <c r="AB50">
        <v>900</v>
      </c>
      <c r="AC50">
        <v>738</v>
      </c>
      <c r="AD50">
        <v>9285.8250000000007</v>
      </c>
      <c r="AF50" s="97">
        <v>71991.824999999997</v>
      </c>
      <c r="AG50" s="96">
        <v>84010.035000000003</v>
      </c>
      <c r="AH50" s="97">
        <v>156001.85999999999</v>
      </c>
      <c r="AI50">
        <v>42</v>
      </c>
      <c r="AL50" t="s">
        <v>370</v>
      </c>
    </row>
    <row r="51" spans="3:40">
      <c r="C51" s="53">
        <v>45838</v>
      </c>
      <c r="D51" t="s">
        <v>288</v>
      </c>
      <c r="E51" s="53" t="s">
        <v>271</v>
      </c>
      <c r="F51" s="53"/>
      <c r="G51" s="53"/>
      <c r="H51" s="53"/>
      <c r="I51" t="s">
        <v>425</v>
      </c>
      <c r="J51">
        <v>108</v>
      </c>
      <c r="K51" t="s">
        <v>426</v>
      </c>
      <c r="L51">
        <v>971.51</v>
      </c>
      <c r="M51">
        <v>12</v>
      </c>
      <c r="N51">
        <v>8</v>
      </c>
      <c r="O51" s="96"/>
      <c r="P51" s="96"/>
      <c r="Q51">
        <v>2500</v>
      </c>
      <c r="R51">
        <v>2000</v>
      </c>
      <c r="S51">
        <v>500</v>
      </c>
      <c r="T51">
        <v>117</v>
      </c>
      <c r="U51">
        <v>20000</v>
      </c>
      <c r="V51">
        <v>2500</v>
      </c>
      <c r="W51">
        <v>7000</v>
      </c>
      <c r="X51">
        <v>800</v>
      </c>
      <c r="Y51">
        <v>600</v>
      </c>
      <c r="Z51" s="98">
        <v>4322.7749999999996</v>
      </c>
      <c r="AA51">
        <v>760</v>
      </c>
      <c r="AB51">
        <v>900</v>
      </c>
      <c r="AC51">
        <v>117</v>
      </c>
      <c r="AD51">
        <v>2428.7750000000001</v>
      </c>
      <c r="AF51" s="97">
        <v>37722.775000000001</v>
      </c>
      <c r="AG51" s="96">
        <v>63314.264999999999</v>
      </c>
      <c r="AH51" s="97">
        <v>101037.04</v>
      </c>
      <c r="AI51">
        <v>104</v>
      </c>
      <c r="AL51" t="s">
        <v>370</v>
      </c>
    </row>
    <row r="52" spans="3:40">
      <c r="C52" s="53">
        <v>45754</v>
      </c>
      <c r="D52" t="s">
        <v>12</v>
      </c>
      <c r="E52" s="53" t="s">
        <v>276</v>
      </c>
      <c r="F52" s="53"/>
      <c r="G52" s="53"/>
      <c r="H52" s="53"/>
      <c r="I52" t="s">
        <v>427</v>
      </c>
      <c r="J52">
        <v>68</v>
      </c>
      <c r="K52" t="s">
        <v>144</v>
      </c>
      <c r="L52">
        <v>2245.5100000000002</v>
      </c>
      <c r="M52">
        <v>31</v>
      </c>
      <c r="N52">
        <v>12</v>
      </c>
      <c r="O52" s="96"/>
      <c r="P52" s="96"/>
      <c r="Q52">
        <v>2000</v>
      </c>
      <c r="R52">
        <v>1500</v>
      </c>
      <c r="S52">
        <v>500</v>
      </c>
      <c r="T52">
        <v>288</v>
      </c>
      <c r="U52">
        <v>30000</v>
      </c>
      <c r="V52">
        <v>3200</v>
      </c>
      <c r="W52">
        <v>10000</v>
      </c>
      <c r="X52">
        <v>1200</v>
      </c>
      <c r="Y52">
        <v>800</v>
      </c>
      <c r="Z52" s="98">
        <v>8229.7749999999996</v>
      </c>
      <c r="AA52">
        <v>1140</v>
      </c>
      <c r="AB52">
        <v>900</v>
      </c>
      <c r="AC52">
        <v>288</v>
      </c>
      <c r="AD52">
        <v>5613.7749999999996</v>
      </c>
      <c r="AF52" s="97">
        <v>55429.775000000001</v>
      </c>
      <c r="AG52" s="96">
        <v>65827.764999999999</v>
      </c>
      <c r="AH52" s="97">
        <v>121257.54</v>
      </c>
      <c r="AI52">
        <v>54</v>
      </c>
      <c r="AL52" t="s">
        <v>370</v>
      </c>
    </row>
    <row r="53" spans="3:40">
      <c r="C53" s="53">
        <v>45754</v>
      </c>
      <c r="D53" t="s">
        <v>12</v>
      </c>
      <c r="E53" s="53" t="s">
        <v>276</v>
      </c>
      <c r="F53" s="53"/>
      <c r="G53" s="53"/>
      <c r="H53" s="53"/>
      <c r="I53" t="s">
        <v>428</v>
      </c>
      <c r="J53">
        <v>75</v>
      </c>
      <c r="K53" t="s">
        <v>145</v>
      </c>
      <c r="L53">
        <v>4621</v>
      </c>
      <c r="M53">
        <v>75</v>
      </c>
      <c r="N53">
        <v>12</v>
      </c>
      <c r="O53" s="96"/>
      <c r="P53" s="96"/>
      <c r="Q53">
        <v>2000</v>
      </c>
      <c r="R53">
        <v>1500</v>
      </c>
      <c r="S53">
        <v>500</v>
      </c>
      <c r="T53">
        <v>684</v>
      </c>
      <c r="U53">
        <v>35000</v>
      </c>
      <c r="V53">
        <v>4500</v>
      </c>
      <c r="W53">
        <v>15000</v>
      </c>
      <c r="X53">
        <v>1500</v>
      </c>
      <c r="Y53">
        <v>1000</v>
      </c>
      <c r="Z53" s="98">
        <v>14960.5</v>
      </c>
      <c r="AA53">
        <v>1140</v>
      </c>
      <c r="AB53">
        <v>900</v>
      </c>
      <c r="AC53">
        <v>684</v>
      </c>
      <c r="AD53">
        <v>11552.5</v>
      </c>
      <c r="AF53" s="97">
        <v>73960.5</v>
      </c>
      <c r="AG53" s="96">
        <v>120121.5</v>
      </c>
      <c r="AH53" s="97">
        <v>194082</v>
      </c>
      <c r="AI53">
        <v>42</v>
      </c>
      <c r="AL53" t="s">
        <v>370</v>
      </c>
    </row>
    <row r="54" spans="3:40">
      <c r="C54" s="53">
        <v>45797</v>
      </c>
      <c r="D54" t="s">
        <v>12</v>
      </c>
      <c r="E54" s="53" t="s">
        <v>266</v>
      </c>
      <c r="F54" s="53"/>
      <c r="G54" s="53"/>
      <c r="H54" s="53"/>
      <c r="I54" t="s">
        <v>429</v>
      </c>
      <c r="J54">
        <v>97</v>
      </c>
      <c r="K54" t="s">
        <v>149</v>
      </c>
      <c r="L54">
        <v>1006.76</v>
      </c>
      <c r="M54">
        <v>26</v>
      </c>
      <c r="N54">
        <v>8</v>
      </c>
      <c r="O54" s="96"/>
      <c r="P54" s="96"/>
      <c r="Q54">
        <v>2000</v>
      </c>
      <c r="R54">
        <v>1500</v>
      </c>
      <c r="S54">
        <v>500</v>
      </c>
      <c r="T54">
        <v>243</v>
      </c>
      <c r="U54">
        <v>20000</v>
      </c>
      <c r="V54">
        <v>2500</v>
      </c>
      <c r="W54">
        <v>7000</v>
      </c>
      <c r="X54">
        <v>800</v>
      </c>
      <c r="Y54">
        <v>600</v>
      </c>
      <c r="Z54" s="98">
        <v>4662.8999999999996</v>
      </c>
      <c r="AA54">
        <v>760</v>
      </c>
      <c r="AB54">
        <v>900</v>
      </c>
      <c r="AC54">
        <v>243</v>
      </c>
      <c r="AD54">
        <v>2516.9</v>
      </c>
      <c r="AF54" s="97">
        <v>37562.9</v>
      </c>
      <c r="AG54" s="96">
        <v>52038.74</v>
      </c>
      <c r="AH54" s="97">
        <v>89601.64</v>
      </c>
      <c r="AI54">
        <v>89</v>
      </c>
      <c r="AL54" t="s">
        <v>370</v>
      </c>
    </row>
    <row r="55" spans="3:40">
      <c r="C55" s="53">
        <v>45797</v>
      </c>
      <c r="D55" t="s">
        <v>12</v>
      </c>
      <c r="E55" s="53" t="s">
        <v>266</v>
      </c>
      <c r="F55" s="53"/>
      <c r="G55" s="53"/>
      <c r="H55" s="53"/>
      <c r="I55" t="s">
        <v>430</v>
      </c>
      <c r="J55">
        <v>84</v>
      </c>
      <c r="K55" t="s">
        <v>150</v>
      </c>
      <c r="L55">
        <v>1204</v>
      </c>
      <c r="M55">
        <v>33</v>
      </c>
      <c r="N55">
        <v>8</v>
      </c>
      <c r="O55" s="96"/>
      <c r="P55" s="96"/>
      <c r="Q55">
        <v>2000</v>
      </c>
      <c r="R55">
        <v>1500</v>
      </c>
      <c r="S55">
        <v>500</v>
      </c>
      <c r="T55">
        <v>306</v>
      </c>
      <c r="U55">
        <v>20000</v>
      </c>
      <c r="V55">
        <v>2500</v>
      </c>
      <c r="W55">
        <v>7000</v>
      </c>
      <c r="X55">
        <v>800</v>
      </c>
      <c r="Y55">
        <v>600</v>
      </c>
      <c r="Z55" s="98">
        <v>5282</v>
      </c>
      <c r="AA55">
        <v>760</v>
      </c>
      <c r="AB55">
        <v>900</v>
      </c>
      <c r="AC55">
        <v>306</v>
      </c>
      <c r="AD55">
        <v>3010</v>
      </c>
      <c r="AF55" s="97">
        <v>38182</v>
      </c>
      <c r="AG55" s="96">
        <v>68974</v>
      </c>
      <c r="AH55" s="97">
        <v>107156</v>
      </c>
      <c r="AI55">
        <v>89</v>
      </c>
      <c r="AL55" t="s">
        <v>370</v>
      </c>
    </row>
    <row r="56" spans="3:40">
      <c r="C56" s="53">
        <v>45721</v>
      </c>
      <c r="D56" t="s">
        <v>12</v>
      </c>
      <c r="E56" s="53" t="s">
        <v>271</v>
      </c>
      <c r="F56" s="53"/>
      <c r="G56" s="53"/>
      <c r="H56" s="53"/>
      <c r="I56" t="s">
        <v>431</v>
      </c>
      <c r="J56">
        <v>60</v>
      </c>
      <c r="K56" t="s">
        <v>151</v>
      </c>
      <c r="L56">
        <v>745.3</v>
      </c>
      <c r="M56">
        <v>14</v>
      </c>
      <c r="N56">
        <v>6</v>
      </c>
      <c r="O56" s="96"/>
      <c r="P56" s="96"/>
      <c r="Q56">
        <v>2000</v>
      </c>
      <c r="R56">
        <v>1500</v>
      </c>
      <c r="S56">
        <v>500</v>
      </c>
      <c r="T56">
        <v>135</v>
      </c>
      <c r="U56">
        <v>20000</v>
      </c>
      <c r="V56">
        <v>2500</v>
      </c>
      <c r="W56">
        <v>7000</v>
      </c>
      <c r="X56">
        <v>800</v>
      </c>
      <c r="Y56">
        <v>600</v>
      </c>
      <c r="Z56" s="98">
        <v>3603.25</v>
      </c>
      <c r="AA56">
        <v>570</v>
      </c>
      <c r="AB56">
        <v>900</v>
      </c>
      <c r="AC56">
        <v>135</v>
      </c>
      <c r="AD56" s="29">
        <v>1863.25</v>
      </c>
      <c r="AF56" s="97">
        <v>36503.25</v>
      </c>
      <c r="AG56" s="96">
        <v>41007.949999999997</v>
      </c>
      <c r="AH56" s="97">
        <v>77511.199999999997</v>
      </c>
      <c r="AI56">
        <v>104</v>
      </c>
      <c r="AL56" t="s">
        <v>370</v>
      </c>
    </row>
    <row r="57" spans="3:40">
      <c r="C57" s="53">
        <v>45721</v>
      </c>
      <c r="D57" t="s">
        <v>12</v>
      </c>
      <c r="E57" s="53" t="s">
        <v>271</v>
      </c>
      <c r="F57" s="53"/>
      <c r="G57" s="53"/>
      <c r="H57" s="53"/>
      <c r="I57" t="s">
        <v>432</v>
      </c>
      <c r="J57">
        <v>61</v>
      </c>
      <c r="K57" t="s">
        <v>152</v>
      </c>
      <c r="L57">
        <v>912.39</v>
      </c>
      <c r="M57">
        <v>13</v>
      </c>
      <c r="N57">
        <v>6</v>
      </c>
      <c r="O57" s="96"/>
      <c r="P57" s="96"/>
      <c r="Q57">
        <v>2000</v>
      </c>
      <c r="R57">
        <v>1500</v>
      </c>
      <c r="S57">
        <v>500</v>
      </c>
      <c r="T57">
        <v>126</v>
      </c>
      <c r="U57">
        <v>20000</v>
      </c>
      <c r="V57">
        <v>2500</v>
      </c>
      <c r="W57">
        <v>7000</v>
      </c>
      <c r="X57">
        <v>800</v>
      </c>
      <c r="Y57">
        <v>600</v>
      </c>
      <c r="Z57" s="98">
        <v>4002.9749999999999</v>
      </c>
      <c r="AA57">
        <v>570</v>
      </c>
      <c r="AB57">
        <v>900</v>
      </c>
      <c r="AC57">
        <v>126</v>
      </c>
      <c r="AD57" s="29">
        <v>2280.9749999999999</v>
      </c>
      <c r="AF57" s="97">
        <v>36902.974999999999</v>
      </c>
      <c r="AG57" s="96">
        <v>57985.584999999999</v>
      </c>
      <c r="AH57" s="97">
        <v>94888.56</v>
      </c>
      <c r="AI57">
        <v>104</v>
      </c>
      <c r="AL57" t="s">
        <v>370</v>
      </c>
    </row>
    <row r="58" spans="3:40">
      <c r="C58" s="53">
        <v>45721</v>
      </c>
      <c r="D58" t="s">
        <v>12</v>
      </c>
      <c r="E58" s="53" t="s">
        <v>271</v>
      </c>
      <c r="F58" s="53"/>
      <c r="G58" s="53"/>
      <c r="H58" s="53"/>
      <c r="I58" t="s">
        <v>433</v>
      </c>
      <c r="J58">
        <v>62</v>
      </c>
      <c r="K58" t="s">
        <v>153</v>
      </c>
      <c r="L58">
        <v>996.08</v>
      </c>
      <c r="M58">
        <v>18</v>
      </c>
      <c r="N58">
        <v>6</v>
      </c>
      <c r="O58" s="96"/>
      <c r="P58" s="96"/>
      <c r="Q58">
        <v>2000</v>
      </c>
      <c r="R58">
        <v>1500</v>
      </c>
      <c r="S58">
        <v>500</v>
      </c>
      <c r="T58">
        <v>171</v>
      </c>
      <c r="U58">
        <v>20000</v>
      </c>
      <c r="V58">
        <v>2500</v>
      </c>
      <c r="W58">
        <v>7000</v>
      </c>
      <c r="X58">
        <v>800</v>
      </c>
      <c r="Y58">
        <v>600</v>
      </c>
      <c r="Z58" s="98">
        <v>4302.2</v>
      </c>
      <c r="AA58">
        <v>570</v>
      </c>
      <c r="AB58">
        <v>900</v>
      </c>
      <c r="AC58">
        <v>171</v>
      </c>
      <c r="AD58" s="29">
        <v>2490.1999999999998</v>
      </c>
      <c r="AF58" s="97">
        <v>37202.199999999997</v>
      </c>
      <c r="AG58" s="96">
        <v>66390.12</v>
      </c>
      <c r="AH58" s="97">
        <v>103592.32000000001</v>
      </c>
      <c r="AI58">
        <v>104</v>
      </c>
      <c r="AL58" t="s">
        <v>370</v>
      </c>
    </row>
    <row r="59" spans="3:40">
      <c r="C59" s="53"/>
      <c r="D59" s="53"/>
      <c r="E59" s="53" t="s">
        <v>275</v>
      </c>
      <c r="F59" s="53"/>
      <c r="G59" s="53"/>
      <c r="H59" s="53"/>
      <c r="I59" s="53"/>
      <c r="J59">
        <v>131</v>
      </c>
      <c r="K59" t="s">
        <v>207</v>
      </c>
      <c r="L59">
        <v>3260.02</v>
      </c>
      <c r="M59">
        <v>48</v>
      </c>
      <c r="N59">
        <v>12</v>
      </c>
      <c r="O59" s="96"/>
      <c r="P59" s="96"/>
      <c r="Q59">
        <v>2500</v>
      </c>
      <c r="R59">
        <v>2000</v>
      </c>
      <c r="S59">
        <v>500</v>
      </c>
      <c r="T59">
        <v>441</v>
      </c>
      <c r="U59">
        <v>45000</v>
      </c>
      <c r="V59">
        <v>4500</v>
      </c>
      <c r="W59">
        <v>15000</v>
      </c>
      <c r="X59">
        <v>1500</v>
      </c>
      <c r="Y59">
        <v>1500</v>
      </c>
      <c r="Z59" s="98">
        <v>11072.05</v>
      </c>
      <c r="AA59">
        <v>1140</v>
      </c>
      <c r="AB59">
        <v>900</v>
      </c>
      <c r="AC59">
        <v>441</v>
      </c>
      <c r="AD59">
        <v>8150.05</v>
      </c>
      <c r="AF59" s="97">
        <v>81072.05</v>
      </c>
      <c r="AG59" s="96">
        <v>55848.79</v>
      </c>
      <c r="AH59" s="97">
        <v>136920.84</v>
      </c>
      <c r="AI59">
        <v>42</v>
      </c>
      <c r="AL59" t="s">
        <v>397</v>
      </c>
    </row>
    <row r="60" spans="3:40">
      <c r="C60" s="53">
        <v>44924</v>
      </c>
      <c r="D60" t="s">
        <v>288</v>
      </c>
      <c r="E60" s="53" t="s">
        <v>276</v>
      </c>
      <c r="F60" s="53"/>
      <c r="G60" s="53"/>
      <c r="H60" s="53"/>
      <c r="I60" t="s">
        <v>434</v>
      </c>
      <c r="J60">
        <v>114</v>
      </c>
      <c r="K60" t="s">
        <v>208</v>
      </c>
      <c r="L60">
        <v>2707</v>
      </c>
      <c r="M60">
        <v>61</v>
      </c>
      <c r="O60" s="96"/>
      <c r="P60" s="96"/>
      <c r="Q60">
        <v>2500</v>
      </c>
      <c r="R60">
        <v>2000</v>
      </c>
      <c r="S60">
        <v>500</v>
      </c>
      <c r="T60">
        <v>558</v>
      </c>
      <c r="U60">
        <v>30000</v>
      </c>
      <c r="V60">
        <v>3200</v>
      </c>
      <c r="W60">
        <v>10000</v>
      </c>
      <c r="X60">
        <v>1200</v>
      </c>
      <c r="Y60">
        <v>800</v>
      </c>
      <c r="Z60" s="98">
        <v>8783.5</v>
      </c>
      <c r="AA60">
        <v>0</v>
      </c>
      <c r="AB60">
        <v>900</v>
      </c>
      <c r="AC60">
        <v>558</v>
      </c>
      <c r="AD60">
        <v>6767.5</v>
      </c>
      <c r="AF60" s="97">
        <v>56483.5</v>
      </c>
      <c r="AG60" s="96">
        <v>89694.5</v>
      </c>
      <c r="AH60" s="97">
        <v>146178</v>
      </c>
      <c r="AI60">
        <v>54</v>
      </c>
      <c r="AL60" t="s">
        <v>376</v>
      </c>
    </row>
    <row r="61" spans="3:40">
      <c r="C61" s="53">
        <v>45859</v>
      </c>
      <c r="D61" t="s">
        <v>435</v>
      </c>
      <c r="E61" s="53" t="s">
        <v>276</v>
      </c>
      <c r="F61" s="53"/>
      <c r="G61" s="53"/>
      <c r="H61" s="53"/>
      <c r="I61" t="s">
        <v>436</v>
      </c>
      <c r="J61">
        <v>115</v>
      </c>
      <c r="K61" t="s">
        <v>156</v>
      </c>
      <c r="L61">
        <v>4405</v>
      </c>
      <c r="M61">
        <v>104</v>
      </c>
      <c r="O61" s="96"/>
      <c r="P61" s="96"/>
      <c r="Q61">
        <v>2500</v>
      </c>
      <c r="R61">
        <v>2000</v>
      </c>
      <c r="S61">
        <v>500</v>
      </c>
      <c r="T61">
        <v>945</v>
      </c>
      <c r="U61">
        <v>35000</v>
      </c>
      <c r="V61">
        <v>4500</v>
      </c>
      <c r="W61">
        <v>15000</v>
      </c>
      <c r="X61">
        <v>1500</v>
      </c>
      <c r="Y61">
        <v>1000</v>
      </c>
      <c r="Z61" s="98">
        <v>13802.5</v>
      </c>
      <c r="AA61">
        <v>0</v>
      </c>
      <c r="AB61">
        <v>900</v>
      </c>
      <c r="AC61">
        <v>945</v>
      </c>
      <c r="AD61">
        <v>11012.5</v>
      </c>
      <c r="AF61" s="97">
        <v>73302.5</v>
      </c>
      <c r="AG61" s="96">
        <v>111707.5</v>
      </c>
      <c r="AH61" s="97">
        <v>185010</v>
      </c>
      <c r="AI61">
        <v>42</v>
      </c>
      <c r="AL61" t="s">
        <v>366</v>
      </c>
    </row>
    <row r="62" spans="3:40">
      <c r="C62" s="53">
        <v>45629</v>
      </c>
      <c r="D62" t="s">
        <v>437</v>
      </c>
      <c r="E62" s="53" t="s">
        <v>266</v>
      </c>
      <c r="F62" s="53"/>
      <c r="G62" t="s">
        <v>438</v>
      </c>
      <c r="H62" s="53"/>
      <c r="I62" t="s">
        <v>439</v>
      </c>
      <c r="J62">
        <v>29</v>
      </c>
      <c r="K62" t="s">
        <v>53</v>
      </c>
      <c r="L62">
        <v>1525.42</v>
      </c>
      <c r="M62">
        <v>32</v>
      </c>
      <c r="N62">
        <v>8</v>
      </c>
      <c r="O62" s="97">
        <v>69600.490000000005</v>
      </c>
      <c r="P62" s="96" t="s">
        <v>173</v>
      </c>
      <c r="Q62">
        <v>2000</v>
      </c>
      <c r="R62">
        <v>1500</v>
      </c>
      <c r="S62">
        <v>500</v>
      </c>
      <c r="T62">
        <v>297</v>
      </c>
      <c r="U62">
        <v>20000</v>
      </c>
      <c r="V62">
        <v>3200</v>
      </c>
      <c r="W62">
        <v>10000</v>
      </c>
      <c r="X62">
        <v>1200</v>
      </c>
      <c r="Y62">
        <v>800</v>
      </c>
      <c r="Z62" s="98">
        <v>6067.55</v>
      </c>
      <c r="AA62">
        <v>760</v>
      </c>
      <c r="AB62">
        <v>900</v>
      </c>
      <c r="AC62">
        <v>297</v>
      </c>
      <c r="AD62" s="29">
        <v>3813.55</v>
      </c>
      <c r="AE62" s="29"/>
      <c r="AF62" s="97">
        <v>43267.55</v>
      </c>
      <c r="AG62" s="96">
        <v>39105.129999999997</v>
      </c>
      <c r="AH62" s="97">
        <v>82372.679999999993</v>
      </c>
      <c r="AI62">
        <v>54</v>
      </c>
      <c r="AL62" t="s">
        <v>370</v>
      </c>
    </row>
    <row r="63" spans="3:40">
      <c r="C63" s="53">
        <v>45629</v>
      </c>
      <c r="D63" t="s">
        <v>88</v>
      </c>
      <c r="E63" s="53" t="s">
        <v>266</v>
      </c>
      <c r="F63" s="53" t="s">
        <v>262</v>
      </c>
      <c r="G63" s="53" t="s">
        <v>440</v>
      </c>
      <c r="H63" s="53" t="s">
        <v>441</v>
      </c>
      <c r="I63" t="s">
        <v>442</v>
      </c>
      <c r="J63">
        <v>32</v>
      </c>
      <c r="K63" t="s">
        <v>49</v>
      </c>
      <c r="L63">
        <v>1769.42</v>
      </c>
      <c r="M63">
        <v>40</v>
      </c>
      <c r="N63">
        <v>8</v>
      </c>
      <c r="O63" s="97">
        <v>35209.760000000002</v>
      </c>
      <c r="P63" s="96" t="s">
        <v>173</v>
      </c>
      <c r="Q63">
        <v>2000</v>
      </c>
      <c r="R63">
        <v>1500</v>
      </c>
      <c r="S63">
        <v>500</v>
      </c>
      <c r="T63">
        <v>369</v>
      </c>
      <c r="U63">
        <v>30000</v>
      </c>
      <c r="V63">
        <v>3200</v>
      </c>
      <c r="W63">
        <v>10000</v>
      </c>
      <c r="X63">
        <v>1200</v>
      </c>
      <c r="Y63">
        <v>800</v>
      </c>
      <c r="Z63" s="98">
        <v>6821.55</v>
      </c>
      <c r="AA63">
        <v>760</v>
      </c>
      <c r="AB63">
        <v>900</v>
      </c>
      <c r="AC63">
        <v>369</v>
      </c>
      <c r="AD63" s="29">
        <v>4423.55</v>
      </c>
      <c r="AE63" s="29"/>
      <c r="AF63" s="97">
        <v>54021.55</v>
      </c>
      <c r="AG63" s="96">
        <v>41527.129999999997</v>
      </c>
      <c r="AH63" s="97">
        <v>95548.68</v>
      </c>
      <c r="AI63">
        <v>54</v>
      </c>
      <c r="AL63" t="s">
        <v>370</v>
      </c>
      <c r="AM63" t="s">
        <v>443</v>
      </c>
      <c r="AN63" t="s">
        <v>370</v>
      </c>
    </row>
    <row r="64" spans="3:40">
      <c r="C64" s="53">
        <v>45629</v>
      </c>
      <c r="D64" t="s">
        <v>88</v>
      </c>
      <c r="E64" s="53" t="s">
        <v>272</v>
      </c>
      <c r="F64" s="53" t="s">
        <v>273</v>
      </c>
      <c r="G64" t="s">
        <v>444</v>
      </c>
      <c r="H64" s="53" t="s">
        <v>441</v>
      </c>
      <c r="I64" t="s">
        <v>445</v>
      </c>
      <c r="J64">
        <v>14</v>
      </c>
      <c r="K64" t="s">
        <v>39</v>
      </c>
      <c r="L64">
        <v>3831.2</v>
      </c>
      <c r="M64">
        <v>80</v>
      </c>
      <c r="N64">
        <v>10</v>
      </c>
      <c r="O64" s="97">
        <v>65971.710000000006</v>
      </c>
      <c r="P64" s="96" t="s">
        <v>173</v>
      </c>
      <c r="Q64">
        <v>2000</v>
      </c>
      <c r="R64">
        <v>1500</v>
      </c>
      <c r="S64">
        <v>500</v>
      </c>
      <c r="T64">
        <v>729</v>
      </c>
      <c r="U64">
        <v>52200</v>
      </c>
      <c r="V64">
        <v>4500</v>
      </c>
      <c r="W64">
        <v>19308.79</v>
      </c>
      <c r="X64">
        <v>1500</v>
      </c>
      <c r="Y64">
        <v>1500</v>
      </c>
      <c r="Z64" s="98">
        <v>13926.12</v>
      </c>
      <c r="AA64">
        <v>950</v>
      </c>
      <c r="AB64">
        <v>900</v>
      </c>
      <c r="AC64">
        <v>729</v>
      </c>
      <c r="AD64" s="29">
        <v>9578</v>
      </c>
      <c r="AE64" s="29"/>
      <c r="AF64" s="97">
        <v>94934.91</v>
      </c>
      <c r="AG64" s="96">
        <v>65971.710000000006</v>
      </c>
      <c r="AH64" s="97">
        <v>160910.39999999999</v>
      </c>
      <c r="AI64">
        <v>42</v>
      </c>
      <c r="AL64" t="s">
        <v>370</v>
      </c>
      <c r="AM64" t="s">
        <v>446</v>
      </c>
    </row>
    <row r="65" spans="3:40">
      <c r="C65" s="53">
        <v>45629</v>
      </c>
      <c r="D65" t="s">
        <v>96</v>
      </c>
      <c r="E65" s="53" t="s">
        <v>272</v>
      </c>
      <c r="F65" s="53"/>
      <c r="G65" t="s">
        <v>447</v>
      </c>
      <c r="H65" s="53"/>
      <c r="I65" t="s">
        <v>448</v>
      </c>
      <c r="J65">
        <v>15</v>
      </c>
      <c r="K65" t="s">
        <v>31</v>
      </c>
      <c r="L65">
        <v>2955.46</v>
      </c>
      <c r="M65">
        <v>52</v>
      </c>
      <c r="N65">
        <v>10</v>
      </c>
      <c r="O65" s="97">
        <v>93435.63</v>
      </c>
      <c r="P65" s="96" t="s">
        <v>173</v>
      </c>
      <c r="Q65">
        <v>2000</v>
      </c>
      <c r="R65">
        <v>1500</v>
      </c>
      <c r="S65">
        <v>500</v>
      </c>
      <c r="T65">
        <v>477</v>
      </c>
      <c r="U65">
        <v>30000</v>
      </c>
      <c r="V65">
        <v>3200</v>
      </c>
      <c r="W65">
        <v>10000</v>
      </c>
      <c r="X65">
        <v>1200</v>
      </c>
      <c r="Y65">
        <v>800</v>
      </c>
      <c r="Z65" s="98">
        <v>10192.65</v>
      </c>
      <c r="AA65">
        <v>950</v>
      </c>
      <c r="AB65">
        <v>900</v>
      </c>
      <c r="AC65">
        <v>477</v>
      </c>
      <c r="AD65" s="29">
        <v>7388.65</v>
      </c>
      <c r="AE65" s="29"/>
      <c r="AF65" s="97">
        <v>57392.65</v>
      </c>
      <c r="AG65" s="96">
        <v>102202.19</v>
      </c>
      <c r="AH65" s="97">
        <v>159594.84</v>
      </c>
      <c r="AI65">
        <v>54</v>
      </c>
      <c r="AL65" t="s">
        <v>370</v>
      </c>
    </row>
    <row r="66" spans="3:40">
      <c r="C66" s="53">
        <v>45754</v>
      </c>
      <c r="D66" t="s">
        <v>12</v>
      </c>
      <c r="E66" s="53" t="s">
        <v>276</v>
      </c>
      <c r="F66" s="53"/>
      <c r="G66" s="53"/>
      <c r="H66" s="53"/>
      <c r="I66" t="s">
        <v>449</v>
      </c>
      <c r="J66">
        <v>67</v>
      </c>
      <c r="K66" t="s">
        <v>97</v>
      </c>
      <c r="L66">
        <v>1867.75</v>
      </c>
      <c r="M66">
        <v>16</v>
      </c>
      <c r="N66">
        <v>10</v>
      </c>
      <c r="O66" s="96">
        <v>47332.89</v>
      </c>
      <c r="P66" s="96"/>
      <c r="Q66">
        <v>2000</v>
      </c>
      <c r="R66">
        <v>1500</v>
      </c>
      <c r="S66">
        <v>500</v>
      </c>
      <c r="T66">
        <v>153</v>
      </c>
      <c r="U66">
        <v>30000</v>
      </c>
      <c r="V66">
        <v>3200</v>
      </c>
      <c r="W66">
        <v>10000</v>
      </c>
      <c r="X66">
        <v>1200</v>
      </c>
      <c r="Y66">
        <v>800</v>
      </c>
      <c r="Z66" s="98">
        <v>6825.375</v>
      </c>
      <c r="AA66">
        <v>950</v>
      </c>
      <c r="AB66">
        <v>900</v>
      </c>
      <c r="AC66">
        <v>153</v>
      </c>
      <c r="AD66">
        <v>4669.375</v>
      </c>
      <c r="AF66" s="97">
        <v>54025.375</v>
      </c>
      <c r="AG66" s="96">
        <v>46833.125</v>
      </c>
      <c r="AH66" s="97">
        <v>100858.5</v>
      </c>
      <c r="AI66">
        <v>54</v>
      </c>
      <c r="AL66" t="s">
        <v>376</v>
      </c>
    </row>
    <row r="67" spans="3:40">
      <c r="C67" s="53">
        <v>45629</v>
      </c>
      <c r="D67" t="s">
        <v>96</v>
      </c>
      <c r="E67" s="53" t="s">
        <v>276</v>
      </c>
      <c r="F67" s="53" t="s">
        <v>274</v>
      </c>
      <c r="G67" t="s">
        <v>450</v>
      </c>
      <c r="H67" s="53" t="s">
        <v>441</v>
      </c>
      <c r="I67" t="s">
        <v>451</v>
      </c>
      <c r="J67">
        <v>1</v>
      </c>
      <c r="K67" t="s">
        <v>78</v>
      </c>
      <c r="L67">
        <v>437.07</v>
      </c>
      <c r="M67">
        <v>8</v>
      </c>
      <c r="N67">
        <v>6</v>
      </c>
      <c r="O67" s="97">
        <v>22322.04</v>
      </c>
      <c r="P67" s="96" t="s">
        <v>173</v>
      </c>
      <c r="Q67">
        <v>2000</v>
      </c>
      <c r="R67">
        <v>1500</v>
      </c>
      <c r="S67">
        <v>500</v>
      </c>
      <c r="T67">
        <v>81</v>
      </c>
      <c r="U67">
        <v>15000</v>
      </c>
      <c r="V67">
        <v>2500</v>
      </c>
      <c r="W67">
        <v>7000</v>
      </c>
      <c r="X67">
        <v>800</v>
      </c>
      <c r="Y67">
        <v>600</v>
      </c>
      <c r="Z67" s="98">
        <v>2724.6750000000002</v>
      </c>
      <c r="AA67">
        <v>570</v>
      </c>
      <c r="AB67">
        <v>900</v>
      </c>
      <c r="AC67">
        <v>81</v>
      </c>
      <c r="AD67" s="29">
        <v>1092.675</v>
      </c>
      <c r="AE67" s="29"/>
      <c r="AF67" s="97">
        <v>30624.674999999999</v>
      </c>
      <c r="AG67" s="96">
        <v>21823.724999999999</v>
      </c>
      <c r="AH67" s="97">
        <v>52448.4</v>
      </c>
      <c r="AI67">
        <v>120</v>
      </c>
      <c r="AL67" t="s">
        <v>370</v>
      </c>
    </row>
    <row r="68" spans="3:40">
      <c r="C68" s="53">
        <v>45629</v>
      </c>
      <c r="D68" t="s">
        <v>88</v>
      </c>
      <c r="E68" s="53" t="s">
        <v>266</v>
      </c>
      <c r="F68" s="53" t="s">
        <v>264</v>
      </c>
      <c r="G68" s="53" t="s">
        <v>452</v>
      </c>
      <c r="H68" s="53" t="s">
        <v>441</v>
      </c>
      <c r="I68" t="s">
        <v>453</v>
      </c>
      <c r="J68">
        <v>42</v>
      </c>
      <c r="K68" t="s">
        <v>36</v>
      </c>
      <c r="L68">
        <v>4187.5600000000004</v>
      </c>
      <c r="M68">
        <v>60</v>
      </c>
      <c r="N68">
        <v>12</v>
      </c>
      <c r="O68" s="97">
        <v>72255.14</v>
      </c>
      <c r="P68" s="96" t="s">
        <v>173</v>
      </c>
      <c r="Q68">
        <v>2000</v>
      </c>
      <c r="R68">
        <v>1500</v>
      </c>
      <c r="S68">
        <v>500</v>
      </c>
      <c r="T68">
        <v>549</v>
      </c>
      <c r="U68">
        <v>35000</v>
      </c>
      <c r="V68">
        <v>4500</v>
      </c>
      <c r="W68">
        <v>15000</v>
      </c>
      <c r="X68">
        <v>1500</v>
      </c>
      <c r="Y68">
        <v>1000</v>
      </c>
      <c r="Z68" s="98">
        <v>13606.9</v>
      </c>
      <c r="AA68">
        <v>1140</v>
      </c>
      <c r="AB68">
        <v>900</v>
      </c>
      <c r="AC68">
        <v>549</v>
      </c>
      <c r="AD68" s="29">
        <v>10468.9</v>
      </c>
      <c r="AE68" s="29"/>
      <c r="AF68" s="97">
        <v>72606.899999999994</v>
      </c>
      <c r="AG68" s="96">
        <v>103270.62</v>
      </c>
      <c r="AH68" s="97">
        <v>175877.52</v>
      </c>
      <c r="AI68">
        <v>42</v>
      </c>
      <c r="AL68" t="s">
        <v>370</v>
      </c>
      <c r="AM68" t="s">
        <v>443</v>
      </c>
      <c r="AN68" t="s">
        <v>370</v>
      </c>
    </row>
    <row r="69" spans="3:40">
      <c r="C69" s="53">
        <v>45721</v>
      </c>
      <c r="D69" t="s">
        <v>100</v>
      </c>
      <c r="E69" s="53" t="s">
        <v>272</v>
      </c>
      <c r="F69" s="53" t="s">
        <v>274</v>
      </c>
      <c r="G69" t="s">
        <v>454</v>
      </c>
      <c r="H69" s="53" t="s">
        <v>441</v>
      </c>
      <c r="I69" t="s">
        <v>455</v>
      </c>
      <c r="J69">
        <v>54</v>
      </c>
      <c r="K69" t="s">
        <v>101</v>
      </c>
      <c r="L69">
        <v>3361.13</v>
      </c>
      <c r="M69">
        <v>49</v>
      </c>
      <c r="N69">
        <v>12</v>
      </c>
      <c r="O69" s="97">
        <v>84471.85</v>
      </c>
      <c r="P69" s="96" t="s">
        <v>173</v>
      </c>
      <c r="Q69">
        <v>2000</v>
      </c>
      <c r="R69">
        <v>1500</v>
      </c>
      <c r="S69">
        <v>500</v>
      </c>
      <c r="T69">
        <v>450</v>
      </c>
      <c r="U69">
        <v>35000</v>
      </c>
      <c r="V69">
        <v>4500</v>
      </c>
      <c r="W69">
        <v>15000</v>
      </c>
      <c r="X69">
        <v>1500</v>
      </c>
      <c r="Y69">
        <v>1000</v>
      </c>
      <c r="Z69" s="98">
        <v>11342.825000000001</v>
      </c>
      <c r="AA69">
        <v>1140</v>
      </c>
      <c r="AB69">
        <v>900</v>
      </c>
      <c r="AC69">
        <v>450</v>
      </c>
      <c r="AD69" s="29">
        <v>8402.8250000000007</v>
      </c>
      <c r="AE69" s="29"/>
      <c r="AF69" s="97">
        <v>70342.824999999997</v>
      </c>
      <c r="AG69" s="96">
        <v>70824.634999999995</v>
      </c>
      <c r="AH69" s="97">
        <v>141167.46</v>
      </c>
      <c r="AI69">
        <v>42</v>
      </c>
      <c r="AL69" t="s">
        <v>370</v>
      </c>
    </row>
    <row r="70" spans="3:40">
      <c r="C70" s="53">
        <v>45629</v>
      </c>
      <c r="D70" t="s">
        <v>88</v>
      </c>
      <c r="E70" s="53" t="s">
        <v>272</v>
      </c>
      <c r="F70" s="53" t="s">
        <v>273</v>
      </c>
      <c r="G70" t="s">
        <v>456</v>
      </c>
      <c r="H70" s="53" t="s">
        <v>441</v>
      </c>
      <c r="I70" t="s">
        <v>457</v>
      </c>
      <c r="J70">
        <v>16</v>
      </c>
      <c r="K70" t="s">
        <v>40</v>
      </c>
      <c r="L70">
        <v>3809.89</v>
      </c>
      <c r="M70">
        <v>72</v>
      </c>
      <c r="N70">
        <v>12</v>
      </c>
      <c r="O70" s="97">
        <v>60217.72</v>
      </c>
      <c r="P70" s="96" t="s">
        <v>173</v>
      </c>
      <c r="Q70">
        <v>2000</v>
      </c>
      <c r="R70">
        <v>1500</v>
      </c>
      <c r="S70">
        <v>500</v>
      </c>
      <c r="T70">
        <v>657</v>
      </c>
      <c r="U70">
        <v>35000</v>
      </c>
      <c r="V70">
        <v>4500</v>
      </c>
      <c r="W70">
        <v>17016.12</v>
      </c>
      <c r="X70">
        <v>1500</v>
      </c>
      <c r="Y70">
        <v>1500</v>
      </c>
      <c r="Z70" s="98">
        <v>12233.84</v>
      </c>
      <c r="AA70">
        <v>1140</v>
      </c>
      <c r="AB70">
        <v>900</v>
      </c>
      <c r="AC70">
        <v>657</v>
      </c>
      <c r="AD70" s="29">
        <v>9524.7250000000004</v>
      </c>
      <c r="AE70" s="29"/>
      <c r="AF70" s="97">
        <v>73749.960000000006</v>
      </c>
      <c r="AG70" s="96">
        <v>60217.72</v>
      </c>
      <c r="AH70" s="97">
        <v>160015.38</v>
      </c>
      <c r="AI70">
        <v>42</v>
      </c>
      <c r="AL70" t="s">
        <v>370</v>
      </c>
      <c r="AM70" t="s">
        <v>446</v>
      </c>
    </row>
    <row r="71" spans="3:40">
      <c r="C71" s="53">
        <v>45629</v>
      </c>
      <c r="D71" t="s">
        <v>458</v>
      </c>
      <c r="E71" s="53" t="s">
        <v>266</v>
      </c>
      <c r="F71" s="53"/>
      <c r="G71" t="s">
        <v>459</v>
      </c>
      <c r="H71" s="53"/>
      <c r="I71" t="s">
        <v>460</v>
      </c>
      <c r="J71">
        <v>43</v>
      </c>
      <c r="K71" t="s">
        <v>33</v>
      </c>
      <c r="L71">
        <v>5727.68</v>
      </c>
      <c r="M71">
        <v>108</v>
      </c>
      <c r="N71">
        <v>12</v>
      </c>
      <c r="O71" s="97">
        <v>150085.09</v>
      </c>
      <c r="P71" s="96" t="s">
        <v>173</v>
      </c>
      <c r="Q71">
        <v>2000</v>
      </c>
      <c r="R71">
        <v>1500</v>
      </c>
      <c r="S71">
        <v>500</v>
      </c>
      <c r="T71">
        <v>981</v>
      </c>
      <c r="U71">
        <v>35000</v>
      </c>
      <c r="V71">
        <v>4500</v>
      </c>
      <c r="W71">
        <v>15000</v>
      </c>
      <c r="X71">
        <v>1500</v>
      </c>
      <c r="Y71">
        <v>1000</v>
      </c>
      <c r="Z71" s="98">
        <v>18321.2</v>
      </c>
      <c r="AA71">
        <v>1140</v>
      </c>
      <c r="AB71">
        <v>900</v>
      </c>
      <c r="AC71">
        <v>981</v>
      </c>
      <c r="AD71" s="29">
        <v>14319.2</v>
      </c>
      <c r="AE71" s="29"/>
      <c r="AF71" s="97">
        <v>77321.2</v>
      </c>
      <c r="AG71" s="96">
        <v>163241.35999999999</v>
      </c>
      <c r="AH71" s="97">
        <v>240562.56</v>
      </c>
      <c r="AI71">
        <v>42</v>
      </c>
      <c r="AL71" t="s">
        <v>370</v>
      </c>
    </row>
    <row r="72" spans="3:40">
      <c r="C72" s="53">
        <v>45629</v>
      </c>
      <c r="D72" t="s">
        <v>96</v>
      </c>
      <c r="E72" s="53" t="s">
        <v>271</v>
      </c>
      <c r="F72" s="53" t="s">
        <v>275</v>
      </c>
      <c r="G72" t="s">
        <v>461</v>
      </c>
      <c r="H72" s="53" t="s">
        <v>441</v>
      </c>
      <c r="I72" t="s">
        <v>462</v>
      </c>
      <c r="J72">
        <v>10</v>
      </c>
      <c r="K72" t="s">
        <v>70</v>
      </c>
      <c r="L72">
        <v>991.06</v>
      </c>
      <c r="M72">
        <v>18</v>
      </c>
      <c r="N72">
        <v>8</v>
      </c>
      <c r="O72" s="97">
        <v>64934.25</v>
      </c>
      <c r="P72" s="96" t="s">
        <v>173</v>
      </c>
      <c r="Q72">
        <v>2000</v>
      </c>
      <c r="R72">
        <v>1500</v>
      </c>
      <c r="S72">
        <v>500</v>
      </c>
      <c r="T72">
        <v>171</v>
      </c>
      <c r="U72">
        <v>20000</v>
      </c>
      <c r="V72">
        <v>2500</v>
      </c>
      <c r="W72">
        <v>7000</v>
      </c>
      <c r="X72">
        <v>800</v>
      </c>
      <c r="Y72">
        <v>600</v>
      </c>
      <c r="Z72" s="98" t="s">
        <v>463</v>
      </c>
      <c r="AA72">
        <v>760</v>
      </c>
      <c r="AB72">
        <v>900</v>
      </c>
      <c r="AC72">
        <v>171</v>
      </c>
      <c r="AD72" s="29">
        <v>2477.65</v>
      </c>
      <c r="AE72" s="29"/>
      <c r="AF72" s="97">
        <v>32900</v>
      </c>
      <c r="AG72" s="96">
        <v>70170.240000000005</v>
      </c>
      <c r="AH72" s="97">
        <v>103070.24</v>
      </c>
      <c r="AI72">
        <v>104</v>
      </c>
      <c r="AL72" t="s">
        <v>370</v>
      </c>
    </row>
    <row r="73" spans="3:40">
      <c r="C73" s="53">
        <v>45721</v>
      </c>
      <c r="D73" t="s">
        <v>464</v>
      </c>
      <c r="E73" s="53" t="s">
        <v>271</v>
      </c>
      <c r="F73" s="53" t="s">
        <v>264</v>
      </c>
      <c r="G73" t="s">
        <v>465</v>
      </c>
      <c r="H73" s="53" t="s">
        <v>441</v>
      </c>
      <c r="I73" t="s">
        <v>466</v>
      </c>
      <c r="J73">
        <v>55</v>
      </c>
      <c r="K73" t="s">
        <v>107</v>
      </c>
      <c r="L73">
        <v>369.5</v>
      </c>
      <c r="M73">
        <v>8</v>
      </c>
      <c r="N73">
        <v>6</v>
      </c>
      <c r="O73" s="97">
        <v>19668</v>
      </c>
      <c r="P73" s="96" t="s">
        <v>173</v>
      </c>
      <c r="Q73">
        <v>2000</v>
      </c>
      <c r="R73">
        <v>1500</v>
      </c>
      <c r="S73">
        <v>500</v>
      </c>
      <c r="T73">
        <v>81</v>
      </c>
      <c r="U73">
        <v>10000</v>
      </c>
      <c r="V73">
        <v>2500</v>
      </c>
      <c r="W73">
        <v>7000</v>
      </c>
      <c r="X73">
        <v>800</v>
      </c>
      <c r="Y73">
        <v>600</v>
      </c>
      <c r="Z73" s="98">
        <v>2555.75</v>
      </c>
      <c r="AA73">
        <v>570</v>
      </c>
      <c r="AB73">
        <v>900</v>
      </c>
      <c r="AC73">
        <v>81</v>
      </c>
      <c r="AD73" s="29">
        <v>923.75</v>
      </c>
      <c r="AF73" s="97">
        <v>25455.75</v>
      </c>
      <c r="AG73" s="96">
        <v>18884.25</v>
      </c>
      <c r="AH73" s="97">
        <v>44340</v>
      </c>
      <c r="AI73">
        <v>120</v>
      </c>
      <c r="AL73" t="s">
        <v>370</v>
      </c>
    </row>
    <row r="74" spans="3:40">
      <c r="C74" s="53">
        <v>45721</v>
      </c>
      <c r="D74" t="s">
        <v>108</v>
      </c>
      <c r="E74" s="53" t="s">
        <v>271</v>
      </c>
      <c r="F74" s="53" t="s">
        <v>264</v>
      </c>
      <c r="G74" t="s">
        <v>467</v>
      </c>
      <c r="H74" s="53" t="s">
        <v>441</v>
      </c>
      <c r="I74" t="s">
        <v>468</v>
      </c>
      <c r="J74">
        <v>56</v>
      </c>
      <c r="K74" t="s">
        <v>109</v>
      </c>
      <c r="L74">
        <v>1107.27</v>
      </c>
      <c r="M74">
        <v>27</v>
      </c>
      <c r="N74">
        <v>8</v>
      </c>
      <c r="O74" s="97">
        <v>60395.15</v>
      </c>
      <c r="P74" s="96" t="s">
        <v>173</v>
      </c>
      <c r="Q74">
        <v>2000</v>
      </c>
      <c r="R74">
        <v>1500</v>
      </c>
      <c r="S74">
        <v>500</v>
      </c>
      <c r="T74">
        <v>252</v>
      </c>
      <c r="U74">
        <v>20000</v>
      </c>
      <c r="V74">
        <v>2500</v>
      </c>
      <c r="W74">
        <v>7000</v>
      </c>
      <c r="X74">
        <v>800</v>
      </c>
      <c r="Y74">
        <v>600</v>
      </c>
      <c r="Z74" s="98">
        <v>4932.1750000000002</v>
      </c>
      <c r="AA74">
        <v>760</v>
      </c>
      <c r="AB74">
        <v>900</v>
      </c>
      <c r="AC74">
        <v>252</v>
      </c>
      <c r="AD74" s="29">
        <v>2768.1750000000002</v>
      </c>
      <c r="AF74" s="97">
        <v>37832.175000000003</v>
      </c>
      <c r="AG74" s="96">
        <v>60714.855000000003</v>
      </c>
      <c r="AH74" s="97">
        <v>98547.03</v>
      </c>
      <c r="AI74">
        <v>89</v>
      </c>
      <c r="AL74" t="s">
        <v>370</v>
      </c>
    </row>
    <row r="75" spans="3:40">
      <c r="C75" s="53">
        <v>45797</v>
      </c>
      <c r="D75" t="s">
        <v>12</v>
      </c>
      <c r="E75" s="53" t="s">
        <v>272</v>
      </c>
      <c r="F75" s="53"/>
      <c r="G75" s="53"/>
      <c r="H75" s="53"/>
      <c r="I75" t="s">
        <v>469</v>
      </c>
      <c r="J75">
        <v>98</v>
      </c>
      <c r="K75" t="s">
        <v>112</v>
      </c>
      <c r="L75">
        <v>2618.63</v>
      </c>
      <c r="M75">
        <v>108</v>
      </c>
      <c r="N75">
        <v>12</v>
      </c>
      <c r="O75" s="96">
        <v>83429.55</v>
      </c>
      <c r="P75" s="96"/>
      <c r="Q75">
        <v>2000</v>
      </c>
      <c r="R75">
        <v>1500</v>
      </c>
      <c r="S75">
        <v>500</v>
      </c>
      <c r="T75">
        <v>981</v>
      </c>
      <c r="U75">
        <v>30000</v>
      </c>
      <c r="V75">
        <v>3200</v>
      </c>
      <c r="W75">
        <v>10000</v>
      </c>
      <c r="X75">
        <v>1200</v>
      </c>
      <c r="Y75">
        <v>800</v>
      </c>
      <c r="Z75" s="98">
        <v>10548.575000000001</v>
      </c>
      <c r="AA75">
        <v>1140</v>
      </c>
      <c r="AB75">
        <v>900</v>
      </c>
      <c r="AC75">
        <v>981</v>
      </c>
      <c r="AD75">
        <v>6546.5749999999998</v>
      </c>
      <c r="AF75" s="97">
        <v>57748.574999999997</v>
      </c>
      <c r="AG75" s="96">
        <v>83657.445000000007</v>
      </c>
      <c r="AH75" s="97">
        <v>141406.01999999999</v>
      </c>
      <c r="AI75">
        <v>54</v>
      </c>
      <c r="AL75" t="s">
        <v>370</v>
      </c>
    </row>
    <row r="76" spans="3:40">
      <c r="C76" s="53">
        <v>45629</v>
      </c>
      <c r="D76" t="s">
        <v>96</v>
      </c>
      <c r="E76" s="53" t="s">
        <v>276</v>
      </c>
      <c r="F76" s="53" t="s">
        <v>277</v>
      </c>
      <c r="G76" t="s">
        <v>470</v>
      </c>
      <c r="H76" s="53" t="s">
        <v>441</v>
      </c>
      <c r="I76" t="s">
        <v>471</v>
      </c>
      <c r="J76">
        <v>6</v>
      </c>
      <c r="K76" t="s">
        <v>80</v>
      </c>
      <c r="L76">
        <v>362.37</v>
      </c>
      <c r="M76">
        <v>8</v>
      </c>
      <c r="N76">
        <v>6</v>
      </c>
      <c r="O76" s="97">
        <v>18263.45</v>
      </c>
      <c r="P76" s="96" t="s">
        <v>173</v>
      </c>
      <c r="Q76">
        <v>2000</v>
      </c>
      <c r="R76">
        <v>1500</v>
      </c>
      <c r="S76">
        <v>500</v>
      </c>
      <c r="T76">
        <v>81</v>
      </c>
      <c r="U76">
        <v>10000</v>
      </c>
      <c r="V76">
        <v>2500</v>
      </c>
      <c r="W76">
        <v>7000</v>
      </c>
      <c r="X76">
        <v>800</v>
      </c>
      <c r="Y76">
        <v>600</v>
      </c>
      <c r="Z76" s="98">
        <v>2537.9250000000002</v>
      </c>
      <c r="AA76">
        <v>570</v>
      </c>
      <c r="AB76">
        <v>900</v>
      </c>
      <c r="AC76">
        <v>81</v>
      </c>
      <c r="AD76" s="29">
        <v>905.92499999999995</v>
      </c>
      <c r="AE76" s="29"/>
      <c r="AF76" s="97">
        <v>25437.924999999999</v>
      </c>
      <c r="AG76" s="96">
        <v>18046.474999999999</v>
      </c>
      <c r="AH76" s="97">
        <v>43484.4</v>
      </c>
      <c r="AI76">
        <v>120</v>
      </c>
      <c r="AL76" t="s">
        <v>370</v>
      </c>
    </row>
    <row r="77" spans="3:40">
      <c r="C77" s="53">
        <v>45629</v>
      </c>
      <c r="D77" t="s">
        <v>88</v>
      </c>
      <c r="E77" s="53" t="s">
        <v>266</v>
      </c>
      <c r="F77" s="53" t="s">
        <v>259</v>
      </c>
      <c r="G77" t="s">
        <v>472</v>
      </c>
      <c r="H77" s="53" t="s">
        <v>441</v>
      </c>
      <c r="I77" t="s">
        <v>473</v>
      </c>
      <c r="J77">
        <v>53</v>
      </c>
      <c r="K77" t="s">
        <v>46</v>
      </c>
      <c r="L77">
        <v>2528.7199999999998</v>
      </c>
      <c r="M77">
        <v>64</v>
      </c>
      <c r="N77">
        <v>12</v>
      </c>
      <c r="O77" s="97">
        <v>58716.88</v>
      </c>
      <c r="P77" s="96" t="s">
        <v>173</v>
      </c>
      <c r="Q77">
        <v>2000</v>
      </c>
      <c r="R77">
        <v>1500</v>
      </c>
      <c r="S77">
        <v>500</v>
      </c>
      <c r="T77">
        <v>585</v>
      </c>
      <c r="U77">
        <v>30000</v>
      </c>
      <c r="V77">
        <v>3200</v>
      </c>
      <c r="W77">
        <v>10000</v>
      </c>
      <c r="X77">
        <v>1200</v>
      </c>
      <c r="Y77">
        <v>800</v>
      </c>
      <c r="Z77" s="29">
        <v>9531.7999999999993</v>
      </c>
      <c r="AA77">
        <v>1140</v>
      </c>
      <c r="AB77">
        <v>900</v>
      </c>
      <c r="AC77">
        <v>585</v>
      </c>
      <c r="AD77" s="29">
        <v>6321.8</v>
      </c>
      <c r="AE77" s="29"/>
      <c r="AF77" s="97">
        <v>56731.8</v>
      </c>
      <c r="AG77" s="96">
        <v>79819.08</v>
      </c>
      <c r="AH77" s="97">
        <v>136550.88</v>
      </c>
      <c r="AI77">
        <v>54</v>
      </c>
      <c r="AL77" t="s">
        <v>370</v>
      </c>
      <c r="AM77" t="s">
        <v>443</v>
      </c>
      <c r="AN77" t="s">
        <v>370</v>
      </c>
    </row>
    <row r="78" spans="3:40">
      <c r="C78" s="53">
        <v>45629</v>
      </c>
      <c r="D78" t="s">
        <v>88</v>
      </c>
      <c r="E78" s="53" t="s">
        <v>266</v>
      </c>
      <c r="F78" s="53" t="s">
        <v>259</v>
      </c>
      <c r="G78" t="s">
        <v>474</v>
      </c>
      <c r="H78" s="53" t="s">
        <v>441</v>
      </c>
      <c r="I78" t="s">
        <v>475</v>
      </c>
      <c r="J78">
        <v>41</v>
      </c>
      <c r="K78" t="s">
        <v>69</v>
      </c>
      <c r="L78">
        <v>1016.92</v>
      </c>
      <c r="M78">
        <v>20</v>
      </c>
      <c r="N78">
        <v>8</v>
      </c>
      <c r="O78" s="97">
        <v>47752.480000000003</v>
      </c>
      <c r="P78" s="96" t="s">
        <v>173</v>
      </c>
      <c r="Q78">
        <v>2000</v>
      </c>
      <c r="R78">
        <v>1500</v>
      </c>
      <c r="S78">
        <v>500</v>
      </c>
      <c r="T78">
        <v>189</v>
      </c>
      <c r="U78">
        <v>20000</v>
      </c>
      <c r="V78">
        <v>2500</v>
      </c>
      <c r="W78">
        <v>7000</v>
      </c>
      <c r="X78">
        <v>800</v>
      </c>
      <c r="Y78">
        <v>600</v>
      </c>
      <c r="Z78" s="98">
        <v>4580.3</v>
      </c>
      <c r="AA78">
        <v>760</v>
      </c>
      <c r="AB78">
        <v>900</v>
      </c>
      <c r="AC78">
        <v>189</v>
      </c>
      <c r="AD78" s="29">
        <v>2542.3000000000002</v>
      </c>
      <c r="AE78" s="29"/>
      <c r="AF78" s="97">
        <v>37480.300000000003</v>
      </c>
      <c r="AG78" s="96">
        <v>53025.58</v>
      </c>
      <c r="AH78" s="97">
        <v>90505.88</v>
      </c>
      <c r="AI78">
        <v>89</v>
      </c>
      <c r="AL78" t="s">
        <v>370</v>
      </c>
      <c r="AM78" t="s">
        <v>443</v>
      </c>
      <c r="AN78" t="s">
        <v>370</v>
      </c>
    </row>
    <row r="79" spans="3:40">
      <c r="C79" s="53">
        <v>45754</v>
      </c>
      <c r="D79" t="s">
        <v>96</v>
      </c>
      <c r="E79" s="53" t="s">
        <v>276</v>
      </c>
      <c r="F79" s="53" t="s">
        <v>278</v>
      </c>
      <c r="G79" t="s">
        <v>476</v>
      </c>
      <c r="H79" s="53" t="s">
        <v>441</v>
      </c>
      <c r="I79" t="s">
        <v>477</v>
      </c>
      <c r="J79">
        <v>72</v>
      </c>
      <c r="K79" t="s">
        <v>120</v>
      </c>
      <c r="L79">
        <v>4426.67</v>
      </c>
      <c r="M79">
        <v>100</v>
      </c>
      <c r="N79">
        <v>12</v>
      </c>
      <c r="O79" s="97">
        <v>111552.08</v>
      </c>
      <c r="P79" s="96" t="s">
        <v>173</v>
      </c>
      <c r="Q79">
        <v>2000</v>
      </c>
      <c r="R79">
        <v>1500</v>
      </c>
      <c r="S79">
        <v>500</v>
      </c>
      <c r="T79">
        <v>909</v>
      </c>
      <c r="U79">
        <v>35000</v>
      </c>
      <c r="V79">
        <v>4500</v>
      </c>
      <c r="W79">
        <v>15000</v>
      </c>
      <c r="X79">
        <v>1500</v>
      </c>
      <c r="Y79">
        <v>1000</v>
      </c>
      <c r="Z79" s="98">
        <v>14924.674999999999</v>
      </c>
      <c r="AA79">
        <v>1140</v>
      </c>
      <c r="AB79">
        <v>900</v>
      </c>
      <c r="AC79">
        <v>909</v>
      </c>
      <c r="AD79">
        <v>11066.674999999999</v>
      </c>
      <c r="AF79" s="97">
        <v>73924.675000000003</v>
      </c>
      <c r="AG79" s="96">
        <v>111995.465</v>
      </c>
      <c r="AH79" s="97">
        <v>185920.14</v>
      </c>
      <c r="AI79">
        <v>42</v>
      </c>
      <c r="AL79" t="s">
        <v>370</v>
      </c>
    </row>
    <row r="80" spans="3:40">
      <c r="C80" s="53">
        <v>45629</v>
      </c>
      <c r="D80" t="s">
        <v>125</v>
      </c>
      <c r="E80" s="53" t="s">
        <v>272</v>
      </c>
      <c r="F80" s="53" t="s">
        <v>274</v>
      </c>
      <c r="G80" t="s">
        <v>478</v>
      </c>
      <c r="H80" s="53" t="s">
        <v>441</v>
      </c>
      <c r="I80" s="53" t="s">
        <v>479</v>
      </c>
      <c r="J80">
        <v>17</v>
      </c>
      <c r="K80" t="s">
        <v>68</v>
      </c>
      <c r="L80">
        <v>1052.68</v>
      </c>
      <c r="M80">
        <v>13</v>
      </c>
      <c r="N80">
        <v>8</v>
      </c>
      <c r="O80" s="97">
        <v>56214.58</v>
      </c>
      <c r="P80" s="96" t="s">
        <v>173</v>
      </c>
      <c r="Q80">
        <v>2000</v>
      </c>
      <c r="R80">
        <v>1500</v>
      </c>
      <c r="S80">
        <v>500</v>
      </c>
      <c r="T80">
        <v>126</v>
      </c>
      <c r="U80">
        <v>20000</v>
      </c>
      <c r="V80">
        <v>2500</v>
      </c>
      <c r="W80">
        <v>7000</v>
      </c>
      <c r="X80">
        <v>800</v>
      </c>
      <c r="Y80">
        <v>600</v>
      </c>
      <c r="Z80" s="98">
        <v>4543.7</v>
      </c>
      <c r="AA80">
        <v>760</v>
      </c>
      <c r="AB80">
        <v>900</v>
      </c>
      <c r="AC80">
        <v>126</v>
      </c>
      <c r="AD80" s="29">
        <v>2631.7</v>
      </c>
      <c r="AE80" s="29"/>
      <c r="AF80" s="97">
        <v>37443.699999999997</v>
      </c>
      <c r="AG80" s="96">
        <v>56244.82</v>
      </c>
      <c r="AH80" s="97">
        <v>93688.52</v>
      </c>
      <c r="AI80">
        <v>89</v>
      </c>
      <c r="AL80" t="s">
        <v>370</v>
      </c>
    </row>
    <row r="81" spans="3:40">
      <c r="C81" s="53">
        <v>45629</v>
      </c>
      <c r="D81" t="s">
        <v>88</v>
      </c>
      <c r="E81" s="53" t="s">
        <v>272</v>
      </c>
      <c r="F81" s="53" t="s">
        <v>274</v>
      </c>
      <c r="G81" t="s">
        <v>480</v>
      </c>
      <c r="H81" s="53" t="s">
        <v>441</v>
      </c>
      <c r="I81" s="53" t="s">
        <v>481</v>
      </c>
      <c r="J81">
        <v>18</v>
      </c>
      <c r="K81" t="s">
        <v>126</v>
      </c>
      <c r="L81">
        <v>1059.1199999999999</v>
      </c>
      <c r="M81">
        <v>12</v>
      </c>
      <c r="N81">
        <v>8</v>
      </c>
      <c r="O81" s="97">
        <v>57816.6</v>
      </c>
      <c r="P81" s="96" t="s">
        <v>173</v>
      </c>
      <c r="Q81">
        <v>2000</v>
      </c>
      <c r="R81">
        <v>1500</v>
      </c>
      <c r="S81">
        <v>500</v>
      </c>
      <c r="T81">
        <v>117</v>
      </c>
      <c r="U81">
        <v>20000</v>
      </c>
      <c r="V81">
        <v>2500</v>
      </c>
      <c r="W81">
        <v>7000</v>
      </c>
      <c r="X81">
        <v>800</v>
      </c>
      <c r="Y81">
        <v>600</v>
      </c>
      <c r="Z81" s="98">
        <v>4541.8</v>
      </c>
      <c r="AA81">
        <v>760</v>
      </c>
      <c r="AB81">
        <v>900</v>
      </c>
      <c r="AC81">
        <v>117</v>
      </c>
      <c r="AD81" s="29">
        <v>2647.8</v>
      </c>
      <c r="AE81" s="29"/>
      <c r="AF81" s="97">
        <v>37441.800000000003</v>
      </c>
      <c r="AG81" s="96">
        <v>56819.88</v>
      </c>
      <c r="AH81" s="97">
        <v>94261.68</v>
      </c>
      <c r="AI81">
        <v>89</v>
      </c>
      <c r="AL81" t="s">
        <v>370</v>
      </c>
    </row>
    <row r="82" spans="3:40">
      <c r="C82" s="53">
        <v>45721</v>
      </c>
      <c r="D82" t="s">
        <v>96</v>
      </c>
      <c r="E82" s="53" t="s">
        <v>266</v>
      </c>
      <c r="F82" s="53"/>
      <c r="G82" t="s">
        <v>482</v>
      </c>
      <c r="H82" s="53"/>
      <c r="I82" t="s">
        <v>483</v>
      </c>
      <c r="J82">
        <v>57</v>
      </c>
      <c r="K82" t="s">
        <v>128</v>
      </c>
      <c r="L82">
        <v>1261</v>
      </c>
      <c r="M82">
        <v>22</v>
      </c>
      <c r="N82">
        <v>8</v>
      </c>
      <c r="O82" s="97">
        <v>65538.679999999993</v>
      </c>
      <c r="P82" s="96" t="s">
        <v>173</v>
      </c>
      <c r="Q82">
        <v>2000</v>
      </c>
      <c r="R82">
        <v>1500</v>
      </c>
      <c r="S82">
        <v>500</v>
      </c>
      <c r="T82">
        <v>207</v>
      </c>
      <c r="U82">
        <v>20000</v>
      </c>
      <c r="V82">
        <v>2500</v>
      </c>
      <c r="W82">
        <v>7000</v>
      </c>
      <c r="X82">
        <v>800</v>
      </c>
      <c r="Y82">
        <v>600</v>
      </c>
      <c r="Z82" s="98">
        <v>5226.5</v>
      </c>
      <c r="AA82">
        <v>760</v>
      </c>
      <c r="AB82">
        <v>900</v>
      </c>
      <c r="AC82">
        <v>207</v>
      </c>
      <c r="AD82" s="29">
        <v>3152.5</v>
      </c>
      <c r="AF82" s="97">
        <v>38126.5</v>
      </c>
      <c r="AG82" s="96">
        <v>74102.5</v>
      </c>
      <c r="AH82" s="97">
        <v>112229</v>
      </c>
      <c r="AI82">
        <v>89</v>
      </c>
      <c r="AL82" t="s">
        <v>370</v>
      </c>
    </row>
    <row r="83" spans="3:40">
      <c r="C83" s="53">
        <v>45629</v>
      </c>
      <c r="D83" t="s">
        <v>88</v>
      </c>
      <c r="E83" s="53" t="s">
        <v>266</v>
      </c>
      <c r="F83" s="53" t="s">
        <v>269</v>
      </c>
      <c r="G83" s="53" t="s">
        <v>484</v>
      </c>
      <c r="H83" s="53" t="s">
        <v>441</v>
      </c>
      <c r="I83" t="s">
        <v>485</v>
      </c>
      <c r="J83">
        <v>33</v>
      </c>
      <c r="K83" t="s">
        <v>55</v>
      </c>
      <c r="L83">
        <v>1246.96</v>
      </c>
      <c r="M83">
        <v>22</v>
      </c>
      <c r="N83">
        <v>8</v>
      </c>
      <c r="O83" s="97">
        <v>62485.81</v>
      </c>
      <c r="P83" s="96" t="s">
        <v>173</v>
      </c>
      <c r="Q83">
        <v>2000</v>
      </c>
      <c r="R83">
        <v>1500</v>
      </c>
      <c r="S83">
        <v>500</v>
      </c>
      <c r="T83">
        <v>207</v>
      </c>
      <c r="U83">
        <v>20000</v>
      </c>
      <c r="V83">
        <v>2500</v>
      </c>
      <c r="W83">
        <v>7000</v>
      </c>
      <c r="X83">
        <v>800</v>
      </c>
      <c r="Y83">
        <v>600</v>
      </c>
      <c r="Z83" s="98">
        <v>5191.3999999999996</v>
      </c>
      <c r="AA83">
        <v>760</v>
      </c>
      <c r="AB83">
        <v>900</v>
      </c>
      <c r="AC83">
        <v>207</v>
      </c>
      <c r="AD83" s="29">
        <v>3117.4</v>
      </c>
      <c r="AE83" s="29"/>
      <c r="AF83" s="97">
        <v>38091.4</v>
      </c>
      <c r="AG83" s="96">
        <v>72888.039999999994</v>
      </c>
      <c r="AH83" s="97">
        <v>110979.44</v>
      </c>
      <c r="AI83">
        <v>89</v>
      </c>
      <c r="AL83" t="s">
        <v>370</v>
      </c>
      <c r="AM83" t="s">
        <v>443</v>
      </c>
      <c r="AN83" t="s">
        <v>370</v>
      </c>
    </row>
    <row r="84" spans="3:40">
      <c r="C84" s="53">
        <v>45629</v>
      </c>
      <c r="D84" t="s">
        <v>88</v>
      </c>
      <c r="E84" s="53" t="s">
        <v>266</v>
      </c>
      <c r="F84" s="53" t="s">
        <v>269</v>
      </c>
      <c r="G84" s="53" t="s">
        <v>486</v>
      </c>
      <c r="H84" s="53" t="s">
        <v>441</v>
      </c>
      <c r="I84" t="s">
        <v>487</v>
      </c>
      <c r="J84">
        <v>34</v>
      </c>
      <c r="K84" t="s">
        <v>56</v>
      </c>
      <c r="L84">
        <v>1232.5</v>
      </c>
      <c r="M84">
        <v>22</v>
      </c>
      <c r="N84">
        <v>8</v>
      </c>
      <c r="O84" s="97">
        <v>61783.97</v>
      </c>
      <c r="P84" s="96" t="s">
        <v>173</v>
      </c>
      <c r="Q84">
        <v>2000</v>
      </c>
      <c r="R84">
        <v>1500</v>
      </c>
      <c r="S84">
        <v>500</v>
      </c>
      <c r="T84">
        <v>207</v>
      </c>
      <c r="U84">
        <v>20000</v>
      </c>
      <c r="V84">
        <v>2500</v>
      </c>
      <c r="W84">
        <v>7000</v>
      </c>
      <c r="X84">
        <v>800</v>
      </c>
      <c r="Y84">
        <v>600</v>
      </c>
      <c r="Z84" s="98">
        <v>5155.25</v>
      </c>
      <c r="AA84">
        <v>760</v>
      </c>
      <c r="AB84">
        <v>900</v>
      </c>
      <c r="AC84">
        <v>207</v>
      </c>
      <c r="AD84" s="29">
        <v>3081.25</v>
      </c>
      <c r="AE84" s="29"/>
      <c r="AF84" s="97">
        <v>38055.25</v>
      </c>
      <c r="AG84" s="96">
        <v>71637.25</v>
      </c>
      <c r="AH84" s="97">
        <v>109692.5</v>
      </c>
      <c r="AI84">
        <v>89</v>
      </c>
      <c r="AL84" t="s">
        <v>370</v>
      </c>
      <c r="AM84" t="s">
        <v>443</v>
      </c>
      <c r="AN84" t="s">
        <v>370</v>
      </c>
    </row>
    <row r="85" spans="3:40">
      <c r="C85" s="53">
        <v>45629</v>
      </c>
      <c r="D85" t="s">
        <v>96</v>
      </c>
      <c r="E85" s="53" t="s">
        <v>276</v>
      </c>
      <c r="F85" s="53" t="s">
        <v>277</v>
      </c>
      <c r="G85" t="s">
        <v>465</v>
      </c>
      <c r="H85" s="53" t="s">
        <v>441</v>
      </c>
      <c r="I85" t="s">
        <v>488</v>
      </c>
      <c r="J85">
        <v>5</v>
      </c>
      <c r="K85" t="s">
        <v>74</v>
      </c>
      <c r="L85">
        <v>551.92999999999995</v>
      </c>
      <c r="M85">
        <v>12</v>
      </c>
      <c r="N85">
        <v>6</v>
      </c>
      <c r="O85" s="97">
        <v>26416.9</v>
      </c>
      <c r="P85" s="96" t="s">
        <v>173</v>
      </c>
      <c r="Q85">
        <v>2000</v>
      </c>
      <c r="R85">
        <v>1500</v>
      </c>
      <c r="S85">
        <v>500</v>
      </c>
      <c r="T85">
        <v>117</v>
      </c>
      <c r="U85">
        <v>15000</v>
      </c>
      <c r="V85">
        <v>2500</v>
      </c>
      <c r="W85">
        <v>7000</v>
      </c>
      <c r="X85">
        <v>800</v>
      </c>
      <c r="Y85">
        <v>600</v>
      </c>
      <c r="Z85" s="98">
        <v>3083.8249999999998</v>
      </c>
      <c r="AA85">
        <v>570</v>
      </c>
      <c r="AB85">
        <v>900</v>
      </c>
      <c r="AC85">
        <v>117</v>
      </c>
      <c r="AD85" s="29">
        <v>1379.825</v>
      </c>
      <c r="AE85" s="29"/>
      <c r="AF85" s="97">
        <v>30983.825000000001</v>
      </c>
      <c r="AG85" s="96">
        <v>26416.895</v>
      </c>
      <c r="AH85" s="97">
        <v>57400.72</v>
      </c>
      <c r="AI85">
        <v>104</v>
      </c>
      <c r="AL85" t="s">
        <v>370</v>
      </c>
    </row>
    <row r="86" spans="3:40">
      <c r="C86" s="53">
        <v>45721</v>
      </c>
      <c r="D86" t="s">
        <v>130</v>
      </c>
      <c r="E86" s="53" t="s">
        <v>272</v>
      </c>
      <c r="F86" s="53"/>
      <c r="G86" t="s">
        <v>489</v>
      </c>
      <c r="H86" s="53"/>
      <c r="I86" t="s">
        <v>490</v>
      </c>
      <c r="J86">
        <v>58</v>
      </c>
      <c r="K86" t="s">
        <v>131</v>
      </c>
      <c r="L86">
        <v>423.15</v>
      </c>
      <c r="M86">
        <v>8</v>
      </c>
      <c r="N86">
        <v>6</v>
      </c>
      <c r="O86" s="97">
        <v>17718.650000000001</v>
      </c>
      <c r="P86" s="96" t="s">
        <v>173</v>
      </c>
      <c r="Q86">
        <v>2000</v>
      </c>
      <c r="R86">
        <v>1500</v>
      </c>
      <c r="S86">
        <v>500</v>
      </c>
      <c r="T86">
        <v>81</v>
      </c>
      <c r="U86">
        <v>15000</v>
      </c>
      <c r="V86">
        <v>2500</v>
      </c>
      <c r="W86">
        <v>7000</v>
      </c>
      <c r="X86">
        <v>800</v>
      </c>
      <c r="Y86">
        <v>600</v>
      </c>
      <c r="Z86" s="98">
        <v>2689.875</v>
      </c>
      <c r="AA86">
        <v>570</v>
      </c>
      <c r="AB86">
        <v>900</v>
      </c>
      <c r="AC86">
        <v>81</v>
      </c>
      <c r="AD86" s="29">
        <v>1057.875</v>
      </c>
      <c r="AF86" s="97">
        <v>30589.875</v>
      </c>
      <c r="AG86" s="96">
        <v>20188.125</v>
      </c>
      <c r="AH86" s="97">
        <v>50778</v>
      </c>
      <c r="AI86">
        <v>120</v>
      </c>
      <c r="AL86" t="s">
        <v>370</v>
      </c>
    </row>
    <row r="87" spans="3:40">
      <c r="C87" s="53">
        <v>45754</v>
      </c>
      <c r="D87" t="s">
        <v>108</v>
      </c>
      <c r="E87" s="53" t="s">
        <v>276</v>
      </c>
      <c r="F87" s="53"/>
      <c r="G87" t="s">
        <v>491</v>
      </c>
      <c r="H87" s="53"/>
      <c r="I87" t="s">
        <v>492</v>
      </c>
      <c r="J87">
        <v>73</v>
      </c>
      <c r="K87" t="s">
        <v>132</v>
      </c>
      <c r="L87">
        <v>734.61</v>
      </c>
      <c r="M87">
        <v>12</v>
      </c>
      <c r="N87">
        <v>6</v>
      </c>
      <c r="O87" s="97">
        <v>40445.86</v>
      </c>
      <c r="P87" s="96" t="s">
        <v>173</v>
      </c>
      <c r="Q87">
        <v>2000</v>
      </c>
      <c r="R87">
        <v>1500</v>
      </c>
      <c r="S87">
        <v>500</v>
      </c>
      <c r="T87">
        <v>117</v>
      </c>
      <c r="U87">
        <v>20000</v>
      </c>
      <c r="V87">
        <v>2500</v>
      </c>
      <c r="W87">
        <v>7000</v>
      </c>
      <c r="X87">
        <v>800</v>
      </c>
      <c r="Y87">
        <v>600</v>
      </c>
      <c r="Z87" s="98">
        <v>3540.5250000000001</v>
      </c>
      <c r="AA87">
        <v>570</v>
      </c>
      <c r="AB87">
        <v>900</v>
      </c>
      <c r="AC87">
        <v>117</v>
      </c>
      <c r="AD87">
        <v>1836.5250000000001</v>
      </c>
      <c r="AF87" s="97">
        <v>36440.525000000001</v>
      </c>
      <c r="AG87" s="96">
        <v>39958.915000000001</v>
      </c>
      <c r="AH87" s="97">
        <v>76399.44</v>
      </c>
      <c r="AI87">
        <v>104</v>
      </c>
      <c r="AL87" t="s">
        <v>370</v>
      </c>
    </row>
    <row r="88" spans="3:40">
      <c r="C88" s="53">
        <v>45754</v>
      </c>
      <c r="D88" t="s">
        <v>12</v>
      </c>
      <c r="E88" s="53" t="s">
        <v>276</v>
      </c>
      <c r="F88" s="53"/>
      <c r="G88" s="53"/>
      <c r="H88" s="53"/>
      <c r="I88" t="s">
        <v>493</v>
      </c>
      <c r="J88">
        <v>76</v>
      </c>
      <c r="K88" t="s">
        <v>133</v>
      </c>
      <c r="L88">
        <v>2908.07</v>
      </c>
      <c r="M88">
        <v>73</v>
      </c>
      <c r="N88">
        <v>12</v>
      </c>
      <c r="O88" s="96">
        <v>99199.5</v>
      </c>
      <c r="P88" s="96"/>
      <c r="Q88">
        <v>2000</v>
      </c>
      <c r="R88">
        <v>1500</v>
      </c>
      <c r="S88">
        <v>500</v>
      </c>
      <c r="T88">
        <v>666</v>
      </c>
      <c r="U88">
        <v>30000</v>
      </c>
      <c r="V88">
        <v>3200</v>
      </c>
      <c r="W88">
        <v>10000</v>
      </c>
      <c r="X88">
        <v>1200</v>
      </c>
      <c r="Y88">
        <v>800</v>
      </c>
      <c r="Z88" s="98">
        <v>10642.174999999999</v>
      </c>
      <c r="AA88">
        <v>1140</v>
      </c>
      <c r="AB88">
        <v>900</v>
      </c>
      <c r="AC88">
        <v>666</v>
      </c>
      <c r="AD88">
        <v>7270.1750000000002</v>
      </c>
      <c r="AF88" s="97">
        <v>57842.175000000003</v>
      </c>
      <c r="AG88" s="96">
        <v>99193.604999999996</v>
      </c>
      <c r="AH88" s="97">
        <v>157035.78</v>
      </c>
      <c r="AI88">
        <v>54</v>
      </c>
      <c r="AL88" t="s">
        <v>370</v>
      </c>
    </row>
    <row r="89" spans="3:40">
      <c r="C89" s="53">
        <v>45629</v>
      </c>
      <c r="D89" t="s">
        <v>96</v>
      </c>
      <c r="E89" s="53" t="s">
        <v>276</v>
      </c>
      <c r="F89" s="53" t="s">
        <v>278</v>
      </c>
      <c r="G89" t="s">
        <v>494</v>
      </c>
      <c r="H89" s="53" t="s">
        <v>441</v>
      </c>
      <c r="I89" t="s">
        <v>495</v>
      </c>
      <c r="J89">
        <v>7</v>
      </c>
      <c r="K89" t="s">
        <v>37</v>
      </c>
      <c r="L89">
        <v>4281.92</v>
      </c>
      <c r="M89">
        <v>81</v>
      </c>
      <c r="N89">
        <v>12</v>
      </c>
      <c r="O89" s="97">
        <v>107904.39</v>
      </c>
      <c r="P89" s="96" t="s">
        <v>173</v>
      </c>
      <c r="Q89">
        <v>2000</v>
      </c>
      <c r="R89">
        <v>1500</v>
      </c>
      <c r="S89">
        <v>500</v>
      </c>
      <c r="T89">
        <v>738</v>
      </c>
      <c r="U89">
        <v>35000</v>
      </c>
      <c r="V89">
        <v>4500</v>
      </c>
      <c r="W89">
        <v>15000</v>
      </c>
      <c r="X89">
        <v>1500</v>
      </c>
      <c r="Y89">
        <v>1000</v>
      </c>
      <c r="Z89" s="98">
        <v>14220.8</v>
      </c>
      <c r="AA89">
        <v>1140</v>
      </c>
      <c r="AB89">
        <v>900</v>
      </c>
      <c r="AC89">
        <v>738</v>
      </c>
      <c r="AD89" s="29">
        <v>10704.8</v>
      </c>
      <c r="AE89" s="29"/>
      <c r="AF89" s="97">
        <v>73220.800000000003</v>
      </c>
      <c r="AG89" s="96">
        <v>106619.84</v>
      </c>
      <c r="AH89" s="97">
        <v>179840.64000000001</v>
      </c>
      <c r="AI89">
        <v>42</v>
      </c>
      <c r="AL89" t="s">
        <v>370</v>
      </c>
    </row>
    <row r="90" spans="3:40">
      <c r="C90" s="53">
        <v>45629</v>
      </c>
      <c r="D90" t="s">
        <v>88</v>
      </c>
      <c r="E90" s="53" t="s">
        <v>271</v>
      </c>
      <c r="F90" s="53" t="s">
        <v>259</v>
      </c>
      <c r="G90" t="s">
        <v>496</v>
      </c>
      <c r="H90" s="53" t="s">
        <v>441</v>
      </c>
      <c r="I90" t="s">
        <v>497</v>
      </c>
      <c r="J90">
        <v>11</v>
      </c>
      <c r="K90" t="s">
        <v>75</v>
      </c>
      <c r="L90">
        <v>552.20000000000005</v>
      </c>
      <c r="M90">
        <v>9</v>
      </c>
      <c r="N90">
        <v>6</v>
      </c>
      <c r="O90" s="97">
        <v>32701.89</v>
      </c>
      <c r="P90" s="96" t="s">
        <v>245</v>
      </c>
      <c r="Q90">
        <v>2000</v>
      </c>
      <c r="R90">
        <v>1500</v>
      </c>
      <c r="S90">
        <v>500</v>
      </c>
      <c r="T90">
        <v>90</v>
      </c>
      <c r="U90">
        <v>15000</v>
      </c>
      <c r="V90">
        <v>2500</v>
      </c>
      <c r="W90">
        <v>7000</v>
      </c>
      <c r="X90">
        <v>800</v>
      </c>
      <c r="Y90">
        <v>600</v>
      </c>
      <c r="Z90" s="98">
        <v>3030.5</v>
      </c>
      <c r="AA90">
        <v>570</v>
      </c>
      <c r="AB90">
        <v>900</v>
      </c>
      <c r="AC90">
        <v>90</v>
      </c>
      <c r="AD90" s="29">
        <v>1380.5</v>
      </c>
      <c r="AE90" s="29"/>
      <c r="AF90" s="97">
        <v>30930.5</v>
      </c>
      <c r="AG90" s="96">
        <v>26498.3</v>
      </c>
      <c r="AH90" s="97">
        <v>57428.800000000003</v>
      </c>
      <c r="AI90">
        <v>104</v>
      </c>
      <c r="AL90" t="s">
        <v>370</v>
      </c>
      <c r="AM90" t="s">
        <v>446</v>
      </c>
    </row>
    <row r="91" spans="3:40">
      <c r="C91" s="53">
        <v>45629</v>
      </c>
      <c r="D91" t="s">
        <v>12</v>
      </c>
      <c r="E91" s="53" t="s">
        <v>276</v>
      </c>
      <c r="F91" s="53" t="s">
        <v>274</v>
      </c>
      <c r="G91" t="s">
        <v>498</v>
      </c>
      <c r="H91" s="53" t="s">
        <v>441</v>
      </c>
      <c r="I91" t="s">
        <v>499</v>
      </c>
      <c r="J91">
        <v>3</v>
      </c>
      <c r="K91" t="s">
        <v>41</v>
      </c>
      <c r="L91">
        <v>3684.41</v>
      </c>
      <c r="M91">
        <v>80</v>
      </c>
      <c r="N91">
        <v>10</v>
      </c>
      <c r="O91" s="97">
        <v>83469.570000000007</v>
      </c>
      <c r="P91" s="96" t="s">
        <v>173</v>
      </c>
      <c r="Q91">
        <v>2000</v>
      </c>
      <c r="R91">
        <v>1500</v>
      </c>
      <c r="S91">
        <v>500</v>
      </c>
      <c r="T91">
        <v>729</v>
      </c>
      <c r="U91">
        <v>35000</v>
      </c>
      <c r="V91">
        <v>4500</v>
      </c>
      <c r="W91">
        <v>15000</v>
      </c>
      <c r="X91">
        <v>1500</v>
      </c>
      <c r="Y91">
        <v>1000</v>
      </c>
      <c r="Z91" s="98">
        <v>12519.025</v>
      </c>
      <c r="AA91">
        <v>950</v>
      </c>
      <c r="AB91">
        <v>900</v>
      </c>
      <c r="AC91">
        <v>729</v>
      </c>
      <c r="AD91" s="29">
        <v>9211.0249999999996</v>
      </c>
      <c r="AE91" s="29"/>
      <c r="AF91" s="97">
        <v>71519.024999999994</v>
      </c>
      <c r="AG91" s="96">
        <v>83226.195000000007</v>
      </c>
      <c r="AH91" s="97">
        <v>154745.22</v>
      </c>
      <c r="AI91">
        <v>42</v>
      </c>
      <c r="AL91" t="s">
        <v>370</v>
      </c>
    </row>
    <row r="92" spans="3:40">
      <c r="C92" s="53">
        <v>45629</v>
      </c>
      <c r="D92" t="s">
        <v>12</v>
      </c>
      <c r="E92" s="53" t="s">
        <v>266</v>
      </c>
      <c r="F92" s="53" t="s">
        <v>262</v>
      </c>
      <c r="G92" s="53"/>
      <c r="H92" s="53" t="s">
        <v>441</v>
      </c>
      <c r="I92" t="s">
        <v>500</v>
      </c>
      <c r="J92">
        <v>26</v>
      </c>
      <c r="K92" t="s">
        <v>48</v>
      </c>
      <c r="L92">
        <v>1892.32</v>
      </c>
      <c r="M92">
        <v>47</v>
      </c>
      <c r="N92">
        <v>8</v>
      </c>
      <c r="O92" s="96">
        <v>72268.31</v>
      </c>
      <c r="P92" s="96" t="s">
        <v>173</v>
      </c>
      <c r="Q92">
        <v>2000</v>
      </c>
      <c r="R92">
        <v>1500</v>
      </c>
      <c r="S92">
        <v>500</v>
      </c>
      <c r="T92">
        <v>432</v>
      </c>
      <c r="U92">
        <v>30000</v>
      </c>
      <c r="V92">
        <v>3200</v>
      </c>
      <c r="W92">
        <v>10000</v>
      </c>
      <c r="X92">
        <v>1200</v>
      </c>
      <c r="Y92">
        <v>800</v>
      </c>
      <c r="Z92" s="98">
        <v>7254.8</v>
      </c>
      <c r="AA92">
        <v>760</v>
      </c>
      <c r="AB92">
        <v>900</v>
      </c>
      <c r="AC92">
        <v>432</v>
      </c>
      <c r="AD92" s="29">
        <v>4730.8</v>
      </c>
      <c r="AE92" s="29"/>
      <c r="AF92" s="97">
        <v>54454.8</v>
      </c>
      <c r="AG92" s="96">
        <v>47730.48</v>
      </c>
      <c r="AH92" s="97">
        <v>102185.28</v>
      </c>
      <c r="AI92">
        <v>54</v>
      </c>
      <c r="AL92" t="s">
        <v>370</v>
      </c>
    </row>
    <row r="93" spans="3:40">
      <c r="C93" s="53">
        <v>45629</v>
      </c>
      <c r="D93" t="s">
        <v>88</v>
      </c>
      <c r="E93" s="53" t="s">
        <v>266</v>
      </c>
      <c r="F93" s="53" t="s">
        <v>262</v>
      </c>
      <c r="G93" s="53" t="s">
        <v>501</v>
      </c>
      <c r="H93" s="53" t="s">
        <v>441</v>
      </c>
      <c r="I93" t="s">
        <v>502</v>
      </c>
      <c r="J93">
        <v>44</v>
      </c>
      <c r="K93" t="s">
        <v>54</v>
      </c>
      <c r="L93">
        <v>1311.95</v>
      </c>
      <c r="M93">
        <v>32</v>
      </c>
      <c r="N93">
        <v>8</v>
      </c>
      <c r="O93" s="97">
        <v>65964</v>
      </c>
      <c r="P93" s="96" t="s">
        <v>173</v>
      </c>
      <c r="Q93">
        <v>2000</v>
      </c>
      <c r="R93">
        <v>1500</v>
      </c>
      <c r="S93">
        <v>500</v>
      </c>
      <c r="T93">
        <v>297</v>
      </c>
      <c r="U93">
        <v>35861.9</v>
      </c>
      <c r="V93">
        <v>2500</v>
      </c>
      <c r="W93">
        <v>11201.42</v>
      </c>
      <c r="X93">
        <v>800</v>
      </c>
      <c r="Y93">
        <v>600</v>
      </c>
      <c r="Z93" s="98">
        <v>5533</v>
      </c>
      <c r="AA93">
        <v>760</v>
      </c>
      <c r="AB93">
        <v>900</v>
      </c>
      <c r="AC93">
        <v>297</v>
      </c>
      <c r="AD93" s="29">
        <v>3279.875</v>
      </c>
      <c r="AE93" s="29"/>
      <c r="AF93" s="97">
        <v>58496.32</v>
      </c>
      <c r="AG93" s="96">
        <v>65963.94</v>
      </c>
      <c r="AH93" s="97">
        <v>116763.55</v>
      </c>
      <c r="AI93">
        <v>89</v>
      </c>
      <c r="AL93" t="s">
        <v>370</v>
      </c>
      <c r="AM93" t="s">
        <v>443</v>
      </c>
      <c r="AN93" t="s">
        <v>370</v>
      </c>
    </row>
    <row r="94" spans="3:40">
      <c r="C94" s="53">
        <v>45629</v>
      </c>
      <c r="D94" t="s">
        <v>88</v>
      </c>
      <c r="E94" s="53" t="s">
        <v>266</v>
      </c>
      <c r="F94" s="53" t="s">
        <v>259</v>
      </c>
      <c r="G94" t="s">
        <v>503</v>
      </c>
      <c r="H94" s="53" t="s">
        <v>441</v>
      </c>
      <c r="I94" t="s">
        <v>504</v>
      </c>
      <c r="J94">
        <v>40</v>
      </c>
      <c r="K94" t="s">
        <v>51</v>
      </c>
      <c r="L94">
        <v>1753.92</v>
      </c>
      <c r="M94">
        <v>40</v>
      </c>
      <c r="N94">
        <v>10</v>
      </c>
      <c r="O94" s="97">
        <v>35185.81</v>
      </c>
      <c r="P94" s="96" t="s">
        <v>173</v>
      </c>
      <c r="Q94">
        <v>2000</v>
      </c>
      <c r="R94">
        <v>1500</v>
      </c>
      <c r="S94">
        <v>500</v>
      </c>
      <c r="T94">
        <v>369</v>
      </c>
      <c r="U94">
        <v>30000</v>
      </c>
      <c r="V94">
        <v>3200</v>
      </c>
      <c r="W94">
        <v>15153.87</v>
      </c>
      <c r="X94">
        <v>1200</v>
      </c>
      <c r="Y94">
        <v>1000</v>
      </c>
      <c r="Z94" s="98">
        <v>6972</v>
      </c>
      <c r="AA94">
        <v>950</v>
      </c>
      <c r="AB94">
        <v>900</v>
      </c>
      <c r="AC94">
        <v>369</v>
      </c>
      <c r="AD94" s="29">
        <v>4384.8</v>
      </c>
      <c r="AE94" s="29"/>
      <c r="AF94" s="97">
        <v>59525.87</v>
      </c>
      <c r="AG94" s="96">
        <v>35185.81</v>
      </c>
      <c r="AH94" s="97">
        <v>94711.679999999993</v>
      </c>
      <c r="AI94">
        <v>54</v>
      </c>
      <c r="AL94" t="s">
        <v>370</v>
      </c>
      <c r="AM94" t="s">
        <v>443</v>
      </c>
      <c r="AN94" t="s">
        <v>370</v>
      </c>
    </row>
    <row r="95" spans="3:40">
      <c r="C95" s="53">
        <v>45754</v>
      </c>
      <c r="D95" t="s">
        <v>12</v>
      </c>
      <c r="E95" s="53" t="s">
        <v>276</v>
      </c>
      <c r="F95" s="53"/>
      <c r="G95" s="53" t="s">
        <v>505</v>
      </c>
      <c r="H95" s="53"/>
      <c r="I95" t="s">
        <v>506</v>
      </c>
      <c r="J95">
        <v>71</v>
      </c>
      <c r="K95" t="s">
        <v>147</v>
      </c>
      <c r="L95">
        <v>1494.71</v>
      </c>
      <c r="M95">
        <v>27</v>
      </c>
      <c r="N95">
        <v>8</v>
      </c>
      <c r="O95" s="97">
        <v>94450.72</v>
      </c>
      <c r="P95" s="96" t="s">
        <v>173</v>
      </c>
      <c r="Q95">
        <v>1750</v>
      </c>
      <c r="R95">
        <v>1350</v>
      </c>
      <c r="S95">
        <v>400</v>
      </c>
      <c r="T95">
        <v>252</v>
      </c>
      <c r="U95">
        <v>20000</v>
      </c>
      <c r="V95">
        <v>2500</v>
      </c>
      <c r="W95">
        <v>7000</v>
      </c>
      <c r="X95">
        <v>800</v>
      </c>
      <c r="Y95">
        <v>600</v>
      </c>
      <c r="Z95" s="98">
        <v>5900.7749999999996</v>
      </c>
      <c r="AA95">
        <v>760</v>
      </c>
      <c r="AB95">
        <v>900</v>
      </c>
      <c r="AC95">
        <v>252</v>
      </c>
      <c r="AD95">
        <v>3736.7750000000001</v>
      </c>
      <c r="AF95" s="97">
        <v>38550.775000000001</v>
      </c>
      <c r="AG95" s="96">
        <v>94478.414999999994</v>
      </c>
      <c r="AH95" s="97">
        <v>133029.19</v>
      </c>
      <c r="AI95">
        <v>89</v>
      </c>
      <c r="AL95" t="s">
        <v>370</v>
      </c>
    </row>
    <row r="96" spans="3:40">
      <c r="C96" s="53">
        <v>45754</v>
      </c>
      <c r="D96" t="s">
        <v>12</v>
      </c>
      <c r="E96" s="53" t="s">
        <v>276</v>
      </c>
      <c r="F96" s="53"/>
      <c r="G96" s="53" t="s">
        <v>507</v>
      </c>
      <c r="H96" s="53"/>
      <c r="I96" t="s">
        <v>508</v>
      </c>
      <c r="J96">
        <v>70</v>
      </c>
      <c r="K96" t="s">
        <v>148</v>
      </c>
      <c r="L96">
        <v>3765.97</v>
      </c>
      <c r="M96">
        <v>72</v>
      </c>
      <c r="N96">
        <v>12</v>
      </c>
      <c r="O96" s="97">
        <v>86677.11</v>
      </c>
      <c r="P96" s="96" t="s">
        <v>173</v>
      </c>
      <c r="Q96">
        <v>1750</v>
      </c>
      <c r="R96">
        <v>1350</v>
      </c>
      <c r="S96">
        <v>400</v>
      </c>
      <c r="T96">
        <v>657</v>
      </c>
      <c r="U96">
        <v>35000</v>
      </c>
      <c r="V96">
        <v>4500</v>
      </c>
      <c r="W96">
        <v>15000</v>
      </c>
      <c r="X96">
        <v>1500</v>
      </c>
      <c r="Y96">
        <v>1000</v>
      </c>
      <c r="Z96" s="98">
        <v>12768.924999999999</v>
      </c>
      <c r="AA96">
        <v>1140</v>
      </c>
      <c r="AB96">
        <v>900</v>
      </c>
      <c r="AC96">
        <v>657</v>
      </c>
      <c r="AD96">
        <v>9414.9249999999993</v>
      </c>
      <c r="AF96" s="97">
        <v>71518.925000000003</v>
      </c>
      <c r="AG96" s="96">
        <v>86651.815000000002</v>
      </c>
      <c r="AH96" s="97">
        <v>158170.74</v>
      </c>
      <c r="AI96">
        <v>42</v>
      </c>
      <c r="AL96" t="s">
        <v>370</v>
      </c>
    </row>
    <row r="97" spans="3:40">
      <c r="C97" s="53">
        <v>45629</v>
      </c>
      <c r="D97" t="s">
        <v>96</v>
      </c>
      <c r="E97" s="53" t="s">
        <v>275</v>
      </c>
      <c r="F97" s="53"/>
      <c r="G97" s="53" t="s">
        <v>509</v>
      </c>
      <c r="H97" s="53"/>
      <c r="I97" t="s">
        <v>510</v>
      </c>
      <c r="J97">
        <v>48</v>
      </c>
      <c r="K97" t="s">
        <v>82</v>
      </c>
      <c r="L97">
        <v>309.62</v>
      </c>
      <c r="M97">
        <v>8</v>
      </c>
      <c r="N97">
        <v>6</v>
      </c>
      <c r="O97" s="97">
        <v>4138.49</v>
      </c>
      <c r="P97" s="96" t="s">
        <v>173</v>
      </c>
      <c r="Q97">
        <v>2000</v>
      </c>
      <c r="R97">
        <v>1500</v>
      </c>
      <c r="S97">
        <v>500</v>
      </c>
      <c r="T97">
        <v>81</v>
      </c>
      <c r="U97">
        <v>10000</v>
      </c>
      <c r="V97">
        <v>2000</v>
      </c>
      <c r="W97">
        <v>7000</v>
      </c>
      <c r="X97">
        <v>800</v>
      </c>
      <c r="Y97">
        <v>600</v>
      </c>
      <c r="Z97" s="98">
        <v>2406.0500000000002</v>
      </c>
      <c r="AA97">
        <v>570</v>
      </c>
      <c r="AB97">
        <v>900</v>
      </c>
      <c r="AC97">
        <v>81</v>
      </c>
      <c r="AD97" s="29">
        <v>774.05</v>
      </c>
      <c r="AE97" s="29"/>
      <c r="AF97" s="97">
        <v>24806.05</v>
      </c>
      <c r="AG97" s="96">
        <v>12348.35</v>
      </c>
      <c r="AH97" s="97">
        <v>37154.400000000001</v>
      </c>
      <c r="AI97">
        <v>120</v>
      </c>
      <c r="AL97" t="s">
        <v>370</v>
      </c>
    </row>
    <row r="98" spans="3:40">
      <c r="C98" s="53">
        <v>45629</v>
      </c>
      <c r="D98" t="s">
        <v>96</v>
      </c>
      <c r="E98" s="53" t="s">
        <v>276</v>
      </c>
      <c r="F98" s="53" t="s">
        <v>270</v>
      </c>
      <c r="G98" t="s">
        <v>511</v>
      </c>
      <c r="H98" s="53" t="s">
        <v>441</v>
      </c>
      <c r="I98" t="s">
        <v>512</v>
      </c>
      <c r="J98">
        <v>8</v>
      </c>
      <c r="K98" t="s">
        <v>57</v>
      </c>
      <c r="L98">
        <v>1256.79</v>
      </c>
      <c r="M98">
        <v>33</v>
      </c>
      <c r="N98">
        <v>8</v>
      </c>
      <c r="O98" s="97">
        <v>72705.3</v>
      </c>
      <c r="P98" s="96" t="s">
        <v>173</v>
      </c>
      <c r="Q98">
        <v>2000</v>
      </c>
      <c r="R98">
        <v>1500</v>
      </c>
      <c r="S98">
        <v>500</v>
      </c>
      <c r="T98">
        <v>306</v>
      </c>
      <c r="U98">
        <v>20000</v>
      </c>
      <c r="V98">
        <v>2500</v>
      </c>
      <c r="W98">
        <v>7000</v>
      </c>
      <c r="X98">
        <v>800</v>
      </c>
      <c r="Y98">
        <v>600</v>
      </c>
      <c r="Z98" s="98">
        <v>5413.9750000000004</v>
      </c>
      <c r="AA98">
        <v>760</v>
      </c>
      <c r="AB98">
        <v>900</v>
      </c>
      <c r="AC98">
        <v>306</v>
      </c>
      <c r="AD98" s="29">
        <v>3141.9749999999999</v>
      </c>
      <c r="AE98" s="29"/>
      <c r="AF98" s="97">
        <v>38313.974999999999</v>
      </c>
      <c r="AG98" s="96">
        <v>73540.335000000006</v>
      </c>
      <c r="AH98" s="97">
        <v>111854.31</v>
      </c>
      <c r="AI98">
        <v>89</v>
      </c>
      <c r="AL98" t="s">
        <v>370</v>
      </c>
    </row>
    <row r="99" spans="3:40">
      <c r="C99" s="53">
        <v>45629</v>
      </c>
      <c r="D99" t="s">
        <v>88</v>
      </c>
      <c r="E99" s="53" t="s">
        <v>266</v>
      </c>
      <c r="F99" s="53" t="s">
        <v>264</v>
      </c>
      <c r="G99" t="s">
        <v>513</v>
      </c>
      <c r="H99" s="53" t="s">
        <v>441</v>
      </c>
      <c r="I99" t="s">
        <v>514</v>
      </c>
      <c r="J99">
        <v>38</v>
      </c>
      <c r="K99" t="s">
        <v>62</v>
      </c>
      <c r="L99">
        <v>1204.18</v>
      </c>
      <c r="M99">
        <v>32</v>
      </c>
      <c r="N99">
        <v>8</v>
      </c>
      <c r="O99" s="97">
        <v>52782.7</v>
      </c>
      <c r="P99" s="96" t="s">
        <v>173</v>
      </c>
      <c r="Q99">
        <v>2000</v>
      </c>
      <c r="R99">
        <v>1500</v>
      </c>
      <c r="S99">
        <v>500</v>
      </c>
      <c r="T99">
        <v>297</v>
      </c>
      <c r="U99">
        <v>20000</v>
      </c>
      <c r="V99">
        <v>2500</v>
      </c>
      <c r="W99">
        <v>7000</v>
      </c>
      <c r="X99">
        <v>800</v>
      </c>
      <c r="Y99">
        <v>600</v>
      </c>
      <c r="Z99" s="98">
        <v>5264.45</v>
      </c>
      <c r="AA99">
        <v>760</v>
      </c>
      <c r="AB99">
        <v>900</v>
      </c>
      <c r="AC99">
        <v>297</v>
      </c>
      <c r="AD99" s="29">
        <v>3010.45</v>
      </c>
      <c r="AE99" s="29"/>
      <c r="AF99" s="97">
        <v>38164.449999999997</v>
      </c>
      <c r="AG99" s="96">
        <v>69007.570000000007</v>
      </c>
      <c r="AH99" s="97">
        <v>107172.02</v>
      </c>
      <c r="AI99">
        <v>89</v>
      </c>
      <c r="AL99" t="s">
        <v>370</v>
      </c>
      <c r="AM99" t="s">
        <v>443</v>
      </c>
      <c r="AN99" t="s">
        <v>370</v>
      </c>
    </row>
    <row r="100" spans="3:40">
      <c r="C100" s="53">
        <v>45629</v>
      </c>
      <c r="D100" t="s">
        <v>96</v>
      </c>
      <c r="E100" s="53" t="s">
        <v>271</v>
      </c>
      <c r="F100" s="53"/>
      <c r="G100" t="s">
        <v>515</v>
      </c>
      <c r="H100" s="53"/>
      <c r="I100" t="s">
        <v>516</v>
      </c>
      <c r="J100">
        <v>37</v>
      </c>
      <c r="K100" t="s">
        <v>28</v>
      </c>
      <c r="L100">
        <v>1218.17</v>
      </c>
      <c r="M100">
        <v>33</v>
      </c>
      <c r="N100">
        <v>8</v>
      </c>
      <c r="O100" s="97">
        <v>70365.850000000006</v>
      </c>
      <c r="P100" s="96" t="s">
        <v>173</v>
      </c>
      <c r="Q100">
        <v>2000</v>
      </c>
      <c r="R100">
        <v>1500</v>
      </c>
      <c r="S100">
        <v>500</v>
      </c>
      <c r="T100">
        <v>306</v>
      </c>
      <c r="U100">
        <v>20000</v>
      </c>
      <c r="V100">
        <v>2500</v>
      </c>
      <c r="W100">
        <v>7000</v>
      </c>
      <c r="X100">
        <v>800</v>
      </c>
      <c r="Y100">
        <v>600</v>
      </c>
      <c r="Z100" s="98">
        <v>5317.4250000000002</v>
      </c>
      <c r="AA100">
        <v>760</v>
      </c>
      <c r="AB100">
        <v>900</v>
      </c>
      <c r="AC100">
        <v>306</v>
      </c>
      <c r="AD100" s="29">
        <v>3045.4250000000002</v>
      </c>
      <c r="AE100" s="29"/>
      <c r="AF100" s="97">
        <v>38217.425000000003</v>
      </c>
      <c r="AG100" s="96">
        <v>70199.705000000002</v>
      </c>
      <c r="AH100" s="97">
        <v>108417.13</v>
      </c>
      <c r="AI100">
        <v>89</v>
      </c>
      <c r="AL100" t="s">
        <v>370</v>
      </c>
    </row>
    <row r="101" spans="3:40">
      <c r="C101" s="53">
        <v>45629</v>
      </c>
      <c r="D101" t="s">
        <v>88</v>
      </c>
      <c r="E101" s="53" t="s">
        <v>275</v>
      </c>
      <c r="F101" s="53" t="s">
        <v>270</v>
      </c>
      <c r="G101" t="s">
        <v>517</v>
      </c>
      <c r="H101" s="53" t="s">
        <v>441</v>
      </c>
      <c r="I101" t="s">
        <v>518</v>
      </c>
      <c r="J101">
        <v>50</v>
      </c>
      <c r="K101" t="s">
        <v>63</v>
      </c>
      <c r="L101">
        <v>1180.72</v>
      </c>
      <c r="M101">
        <v>33</v>
      </c>
      <c r="N101">
        <v>8</v>
      </c>
      <c r="O101" s="97">
        <v>49305.120000000003</v>
      </c>
      <c r="P101" s="96" t="s">
        <v>173</v>
      </c>
      <c r="Q101">
        <v>2000</v>
      </c>
      <c r="R101">
        <v>1500</v>
      </c>
      <c r="S101">
        <v>500</v>
      </c>
      <c r="T101">
        <v>306</v>
      </c>
      <c r="U101">
        <v>20000</v>
      </c>
      <c r="V101">
        <v>2500</v>
      </c>
      <c r="W101">
        <v>7000</v>
      </c>
      <c r="X101">
        <v>800</v>
      </c>
      <c r="Y101">
        <v>600</v>
      </c>
      <c r="Z101" s="98">
        <v>5223.8</v>
      </c>
      <c r="AA101">
        <v>760</v>
      </c>
      <c r="AB101">
        <v>900</v>
      </c>
      <c r="AC101">
        <v>306</v>
      </c>
      <c r="AD101" s="29">
        <v>2951.8</v>
      </c>
      <c r="AE101" s="29"/>
      <c r="AF101" s="97">
        <v>38123.800000000003</v>
      </c>
      <c r="AG101" s="96">
        <v>66960.28</v>
      </c>
      <c r="AH101" s="97">
        <v>105084.08</v>
      </c>
      <c r="AI101">
        <v>89</v>
      </c>
      <c r="AL101" t="s">
        <v>370</v>
      </c>
    </row>
    <row r="102" spans="3:40">
      <c r="C102" s="53">
        <v>45629</v>
      </c>
      <c r="D102" t="s">
        <v>88</v>
      </c>
      <c r="E102" s="53" t="s">
        <v>266</v>
      </c>
      <c r="F102" s="53" t="s">
        <v>264</v>
      </c>
      <c r="G102" s="53" t="s">
        <v>519</v>
      </c>
      <c r="H102" s="53" t="s">
        <v>441</v>
      </c>
      <c r="I102" t="s">
        <v>520</v>
      </c>
      <c r="J102">
        <v>39</v>
      </c>
      <c r="K102" t="s">
        <v>66</v>
      </c>
      <c r="L102">
        <v>1068.69</v>
      </c>
      <c r="M102">
        <v>24</v>
      </c>
      <c r="N102">
        <v>8</v>
      </c>
      <c r="O102" s="97">
        <v>53996.480000000003</v>
      </c>
      <c r="P102" s="96" t="s">
        <v>173</v>
      </c>
      <c r="Q102">
        <v>2000</v>
      </c>
      <c r="R102">
        <v>1500</v>
      </c>
      <c r="S102">
        <v>500</v>
      </c>
      <c r="T102">
        <v>225</v>
      </c>
      <c r="U102">
        <v>20000</v>
      </c>
      <c r="V102">
        <v>2500</v>
      </c>
      <c r="W102">
        <v>10462.48</v>
      </c>
      <c r="X102">
        <v>800</v>
      </c>
      <c r="Y102">
        <v>600</v>
      </c>
      <c r="Z102" s="98">
        <v>4754.45</v>
      </c>
      <c r="AA102">
        <v>760</v>
      </c>
      <c r="AB102">
        <v>900</v>
      </c>
      <c r="AC102">
        <v>225</v>
      </c>
      <c r="AD102" s="29">
        <v>2671.7249999999999</v>
      </c>
      <c r="AE102" s="29"/>
      <c r="AF102" s="97">
        <v>41116.93</v>
      </c>
      <c r="AG102" s="96">
        <v>53996.480000000003</v>
      </c>
      <c r="AH102" s="97">
        <v>95113.41</v>
      </c>
      <c r="AI102">
        <v>89</v>
      </c>
      <c r="AL102" t="s">
        <v>370</v>
      </c>
      <c r="AM102" t="s">
        <v>443</v>
      </c>
      <c r="AN102" t="s">
        <v>370</v>
      </c>
    </row>
    <row r="103" spans="3:40">
      <c r="C103" s="53">
        <v>45629</v>
      </c>
      <c r="D103" t="s">
        <v>154</v>
      </c>
      <c r="E103" s="53" t="s">
        <v>266</v>
      </c>
      <c r="F103" s="53"/>
      <c r="G103" t="s">
        <v>521</v>
      </c>
      <c r="H103" s="53"/>
      <c r="I103" t="s">
        <v>522</v>
      </c>
      <c r="J103">
        <v>31</v>
      </c>
      <c r="K103" t="s">
        <v>60</v>
      </c>
      <c r="L103">
        <v>1204.51</v>
      </c>
      <c r="M103">
        <v>33</v>
      </c>
      <c r="N103">
        <v>8</v>
      </c>
      <c r="O103" s="97">
        <v>68068.45</v>
      </c>
      <c r="P103" s="96" t="s">
        <v>173</v>
      </c>
      <c r="Q103">
        <v>2000</v>
      </c>
      <c r="R103">
        <v>1500</v>
      </c>
      <c r="S103">
        <v>500</v>
      </c>
      <c r="T103">
        <v>306</v>
      </c>
      <c r="U103">
        <v>20000</v>
      </c>
      <c r="V103">
        <v>2500</v>
      </c>
      <c r="W103">
        <v>7000</v>
      </c>
      <c r="X103">
        <v>800</v>
      </c>
      <c r="Y103">
        <v>600</v>
      </c>
      <c r="Z103" s="98">
        <v>5283.2749999999996</v>
      </c>
      <c r="AA103">
        <v>760</v>
      </c>
      <c r="AB103">
        <v>900</v>
      </c>
      <c r="AC103">
        <v>306</v>
      </c>
      <c r="AD103" s="29">
        <v>3011.2750000000001</v>
      </c>
      <c r="AE103" s="29"/>
      <c r="AF103" s="97">
        <v>38183.275000000001</v>
      </c>
      <c r="AG103" s="96">
        <v>69018.115000000005</v>
      </c>
      <c r="AH103" s="97">
        <v>107201.39</v>
      </c>
      <c r="AI103">
        <v>89</v>
      </c>
      <c r="AL103" t="s">
        <v>370</v>
      </c>
    </row>
    <row r="104" spans="3:40">
      <c r="C104" s="53">
        <v>45721</v>
      </c>
      <c r="D104" t="s">
        <v>88</v>
      </c>
      <c r="E104" s="53" t="s">
        <v>271</v>
      </c>
      <c r="F104" s="53" t="s">
        <v>264</v>
      </c>
      <c r="G104" t="s">
        <v>523</v>
      </c>
      <c r="H104" s="53" t="s">
        <v>441</v>
      </c>
      <c r="I104" t="s">
        <v>524</v>
      </c>
      <c r="J104">
        <v>63</v>
      </c>
      <c r="K104" t="s">
        <v>155</v>
      </c>
      <c r="L104">
        <v>1054.1400000000001</v>
      </c>
      <c r="M104">
        <v>18</v>
      </c>
      <c r="N104">
        <v>6</v>
      </c>
      <c r="O104" s="97">
        <v>56993.1</v>
      </c>
      <c r="P104" s="96" t="s">
        <v>173</v>
      </c>
      <c r="Q104">
        <v>2000</v>
      </c>
      <c r="R104">
        <v>1500</v>
      </c>
      <c r="S104">
        <v>500</v>
      </c>
      <c r="T104">
        <v>171</v>
      </c>
      <c r="U104">
        <v>20000</v>
      </c>
      <c r="V104">
        <v>2500</v>
      </c>
      <c r="W104">
        <v>7000</v>
      </c>
      <c r="X104">
        <v>800</v>
      </c>
      <c r="Y104">
        <v>600</v>
      </c>
      <c r="Z104" s="98">
        <v>4447.3500000000004</v>
      </c>
      <c r="AA104">
        <v>570</v>
      </c>
      <c r="AB104">
        <v>900</v>
      </c>
      <c r="AC104">
        <v>171</v>
      </c>
      <c r="AD104" s="29">
        <v>2635.35</v>
      </c>
      <c r="AF104" s="97">
        <v>37347.35</v>
      </c>
      <c r="AG104" s="96">
        <v>56471.11</v>
      </c>
      <c r="AH104" s="97">
        <v>93818.46</v>
      </c>
      <c r="AI104">
        <v>89</v>
      </c>
      <c r="AL104" t="s">
        <v>370</v>
      </c>
      <c r="AM104" t="s">
        <v>443</v>
      </c>
    </row>
    <row r="105" spans="3:40">
      <c r="C105" s="53">
        <v>45629</v>
      </c>
      <c r="D105" t="s">
        <v>525</v>
      </c>
      <c r="E105" s="53" t="s">
        <v>266</v>
      </c>
      <c r="F105" s="53"/>
      <c r="G105" t="s">
        <v>526</v>
      </c>
      <c r="H105" s="53"/>
      <c r="I105" t="s">
        <v>527</v>
      </c>
      <c r="J105">
        <v>27</v>
      </c>
      <c r="K105" t="s">
        <v>58</v>
      </c>
      <c r="L105">
        <v>1214.8399999999999</v>
      </c>
      <c r="M105">
        <v>33</v>
      </c>
      <c r="N105">
        <v>8</v>
      </c>
      <c r="O105" s="97">
        <v>66543.88</v>
      </c>
      <c r="P105" s="96" t="s">
        <v>173</v>
      </c>
      <c r="Q105">
        <v>2000</v>
      </c>
      <c r="R105">
        <v>1500</v>
      </c>
      <c r="S105">
        <v>500</v>
      </c>
      <c r="T105">
        <v>306</v>
      </c>
      <c r="U105">
        <v>20000</v>
      </c>
      <c r="V105">
        <v>2500</v>
      </c>
      <c r="W105">
        <v>7000</v>
      </c>
      <c r="X105">
        <v>800</v>
      </c>
      <c r="Y105">
        <v>600</v>
      </c>
      <c r="Z105" s="98">
        <v>5309.1</v>
      </c>
      <c r="AA105">
        <v>760</v>
      </c>
      <c r="AB105">
        <v>900</v>
      </c>
      <c r="AC105">
        <v>306</v>
      </c>
      <c r="AD105" s="29">
        <v>3037.1</v>
      </c>
      <c r="AE105" s="29"/>
      <c r="AF105" s="97">
        <v>38209.1</v>
      </c>
      <c r="AG105" s="96">
        <v>69911.66</v>
      </c>
      <c r="AH105" s="97">
        <v>108120.76</v>
      </c>
      <c r="AI105">
        <v>89</v>
      </c>
      <c r="AL105" t="s">
        <v>370</v>
      </c>
    </row>
    <row r="106" spans="3:40">
      <c r="C106" s="53">
        <v>45629</v>
      </c>
      <c r="D106" t="s">
        <v>96</v>
      </c>
      <c r="E106" s="53" t="s">
        <v>272</v>
      </c>
      <c r="F106" s="53" t="s">
        <v>278</v>
      </c>
      <c r="G106" t="s">
        <v>528</v>
      </c>
      <c r="H106" s="53" t="s">
        <v>441</v>
      </c>
      <c r="I106" t="s">
        <v>529</v>
      </c>
      <c r="J106">
        <v>23</v>
      </c>
      <c r="K106" t="s">
        <v>32</v>
      </c>
      <c r="L106">
        <v>5769.03</v>
      </c>
      <c r="M106">
        <v>122</v>
      </c>
      <c r="N106">
        <v>12</v>
      </c>
      <c r="O106" s="97">
        <v>150225.54</v>
      </c>
      <c r="P106" s="96" t="s">
        <v>173</v>
      </c>
      <c r="Q106">
        <v>2000</v>
      </c>
      <c r="R106">
        <v>1500</v>
      </c>
      <c r="S106">
        <v>500</v>
      </c>
      <c r="T106">
        <v>1107</v>
      </c>
      <c r="U106">
        <v>35000</v>
      </c>
      <c r="V106">
        <v>4500</v>
      </c>
      <c r="W106">
        <v>15000</v>
      </c>
      <c r="X106">
        <v>1500</v>
      </c>
      <c r="Y106">
        <v>1000</v>
      </c>
      <c r="Z106" s="98">
        <v>18676.575000000001</v>
      </c>
      <c r="AA106">
        <v>1140</v>
      </c>
      <c r="AB106">
        <v>900</v>
      </c>
      <c r="AC106">
        <v>1107</v>
      </c>
      <c r="AD106" s="29">
        <v>14422.575000000001</v>
      </c>
      <c r="AE106" s="29"/>
      <c r="AF106" s="97">
        <v>77676.574999999997</v>
      </c>
      <c r="AG106" s="96">
        <v>164622.685</v>
      </c>
      <c r="AH106" s="97">
        <v>242299.26</v>
      </c>
      <c r="AI106">
        <v>42</v>
      </c>
      <c r="AL106" t="s">
        <v>370</v>
      </c>
    </row>
    <row r="107" spans="3:40">
      <c r="C107" s="53">
        <v>45629</v>
      </c>
      <c r="D107" t="s">
        <v>96</v>
      </c>
      <c r="E107" s="53" t="s">
        <v>272</v>
      </c>
      <c r="F107" s="53" t="s">
        <v>278</v>
      </c>
      <c r="G107" t="s">
        <v>530</v>
      </c>
      <c r="H107" s="53" t="s">
        <v>441</v>
      </c>
      <c r="I107" t="s">
        <v>531</v>
      </c>
      <c r="J107">
        <v>24</v>
      </c>
      <c r="K107" t="s">
        <v>44</v>
      </c>
      <c r="L107">
        <v>2730.73</v>
      </c>
      <c r="M107">
        <v>60</v>
      </c>
      <c r="N107">
        <v>10</v>
      </c>
      <c r="O107" s="97">
        <v>85125.17</v>
      </c>
      <c r="P107" s="96" t="s">
        <v>173</v>
      </c>
      <c r="Q107">
        <v>2000</v>
      </c>
      <c r="R107">
        <v>1500</v>
      </c>
      <c r="S107">
        <v>500</v>
      </c>
      <c r="T107">
        <v>549</v>
      </c>
      <c r="U107">
        <v>30000</v>
      </c>
      <c r="V107">
        <v>3200</v>
      </c>
      <c r="W107">
        <v>10000</v>
      </c>
      <c r="X107">
        <v>1200</v>
      </c>
      <c r="Y107">
        <v>800</v>
      </c>
      <c r="Z107" s="98">
        <v>9774.8250000000007</v>
      </c>
      <c r="AA107">
        <v>950</v>
      </c>
      <c r="AB107">
        <v>900</v>
      </c>
      <c r="AC107">
        <v>549</v>
      </c>
      <c r="AD107" s="29">
        <v>6826.8249999999998</v>
      </c>
      <c r="AE107" s="29"/>
      <c r="AF107" s="97">
        <v>56974.824999999997</v>
      </c>
      <c r="AG107" s="96">
        <v>90484.595000000001</v>
      </c>
      <c r="AH107" s="97">
        <v>147459.42000000001</v>
      </c>
      <c r="AI107">
        <v>54</v>
      </c>
      <c r="AL107" t="s">
        <v>370</v>
      </c>
    </row>
    <row r="108" spans="3:40">
      <c r="C108" s="53">
        <v>45629</v>
      </c>
      <c r="D108" t="s">
        <v>96</v>
      </c>
      <c r="E108" s="53" t="s">
        <v>271</v>
      </c>
      <c r="F108" s="53" t="s">
        <v>278</v>
      </c>
      <c r="G108" t="s">
        <v>532</v>
      </c>
      <c r="H108" s="53" t="s">
        <v>441</v>
      </c>
      <c r="I108" t="s">
        <v>533</v>
      </c>
      <c r="J108">
        <v>9</v>
      </c>
      <c r="K108" t="s">
        <v>35</v>
      </c>
      <c r="L108">
        <v>4420.17</v>
      </c>
      <c r="M108">
        <v>100</v>
      </c>
      <c r="N108">
        <v>10</v>
      </c>
      <c r="O108" s="97">
        <v>111285.72</v>
      </c>
      <c r="P108" s="96" t="s">
        <v>173</v>
      </c>
      <c r="Q108">
        <v>2000</v>
      </c>
      <c r="R108">
        <v>1500</v>
      </c>
      <c r="S108">
        <v>500</v>
      </c>
      <c r="T108">
        <v>909</v>
      </c>
      <c r="U108">
        <v>35000</v>
      </c>
      <c r="V108">
        <v>4500</v>
      </c>
      <c r="W108">
        <v>15000</v>
      </c>
      <c r="X108">
        <v>1500</v>
      </c>
      <c r="Y108">
        <v>1000</v>
      </c>
      <c r="Z108" s="98">
        <v>14718.424999999999</v>
      </c>
      <c r="AA108">
        <v>950</v>
      </c>
      <c r="AB108">
        <v>900</v>
      </c>
      <c r="AC108">
        <v>909</v>
      </c>
      <c r="AD108" s="29">
        <v>11050.424999999999</v>
      </c>
      <c r="AE108" s="29"/>
      <c r="AF108" s="97">
        <v>73718.425000000003</v>
      </c>
      <c r="AG108" s="96">
        <v>111928.715</v>
      </c>
      <c r="AH108" s="97">
        <v>185647.14</v>
      </c>
      <c r="AI108">
        <v>42</v>
      </c>
      <c r="AL108" t="s">
        <v>376</v>
      </c>
    </row>
    <row r="109" spans="3:40">
      <c r="C109" s="53">
        <v>45859</v>
      </c>
      <c r="D109" t="s">
        <v>534</v>
      </c>
      <c r="E109" s="53" t="s">
        <v>272</v>
      </c>
      <c r="F109" s="53"/>
      <c r="G109" s="53"/>
      <c r="H109" s="53"/>
      <c r="I109" t="s">
        <v>535</v>
      </c>
      <c r="J109">
        <v>118</v>
      </c>
      <c r="K109" t="s">
        <v>210</v>
      </c>
      <c r="O109" s="96"/>
      <c r="P109" s="96"/>
      <c r="Q109">
        <v>2500</v>
      </c>
      <c r="R109">
        <v>2000</v>
      </c>
      <c r="S109">
        <v>500</v>
      </c>
      <c r="T109">
        <v>9</v>
      </c>
      <c r="U109">
        <v>20000</v>
      </c>
      <c r="V109">
        <v>2500</v>
      </c>
      <c r="W109">
        <v>7000</v>
      </c>
      <c r="X109">
        <v>800</v>
      </c>
      <c r="Y109">
        <v>600</v>
      </c>
      <c r="Z109" s="98">
        <v>918</v>
      </c>
      <c r="AA109">
        <v>0</v>
      </c>
      <c r="AB109">
        <v>900</v>
      </c>
      <c r="AC109">
        <v>9</v>
      </c>
      <c r="AD109">
        <v>0</v>
      </c>
      <c r="AF109" s="97">
        <v>34318</v>
      </c>
      <c r="AG109" s="96">
        <v>-34318</v>
      </c>
      <c r="AH109" s="97">
        <v>0</v>
      </c>
      <c r="AL109" t="s">
        <v>370</v>
      </c>
    </row>
    <row r="110" spans="3:40">
      <c r="C110" s="53">
        <v>45629</v>
      </c>
      <c r="D110" t="s">
        <v>536</v>
      </c>
      <c r="E110" s="53" t="s">
        <v>266</v>
      </c>
      <c r="F110" s="53"/>
      <c r="G110" s="53"/>
      <c r="H110" s="53"/>
      <c r="I110" t="s">
        <v>537</v>
      </c>
      <c r="J110">
        <v>45</v>
      </c>
      <c r="K110" t="s">
        <v>76</v>
      </c>
      <c r="L110">
        <v>550.33000000000004</v>
      </c>
      <c r="M110">
        <v>11</v>
      </c>
      <c r="N110">
        <v>6</v>
      </c>
      <c r="O110" s="96"/>
      <c r="P110" s="96"/>
      <c r="Q110">
        <v>2000</v>
      </c>
      <c r="R110">
        <v>1500</v>
      </c>
      <c r="S110">
        <v>500</v>
      </c>
      <c r="T110">
        <v>108</v>
      </c>
      <c r="U110">
        <v>15000</v>
      </c>
      <c r="V110">
        <v>2500</v>
      </c>
      <c r="W110">
        <v>7000</v>
      </c>
      <c r="X110">
        <v>800</v>
      </c>
      <c r="Y110">
        <v>600</v>
      </c>
      <c r="Z110" s="98">
        <v>3061.8249999999998</v>
      </c>
      <c r="AA110">
        <v>570</v>
      </c>
      <c r="AB110">
        <v>900</v>
      </c>
      <c r="AC110">
        <v>108</v>
      </c>
      <c r="AD110" s="29">
        <v>1375.825</v>
      </c>
      <c r="AE110" s="29"/>
      <c r="AF110" s="97">
        <v>30961.825000000001</v>
      </c>
      <c r="AG110" s="96">
        <v>26272.494999999999</v>
      </c>
      <c r="AH110" s="97">
        <v>57234.32</v>
      </c>
      <c r="AI110">
        <v>104</v>
      </c>
    </row>
    <row r="111" spans="3:40">
      <c r="C111" s="53">
        <v>45721</v>
      </c>
      <c r="D111" t="s">
        <v>538</v>
      </c>
      <c r="E111" s="53" t="s">
        <v>266</v>
      </c>
      <c r="F111" s="53"/>
      <c r="G111" s="53"/>
      <c r="H111" s="53"/>
      <c r="I111" t="s">
        <v>539</v>
      </c>
      <c r="J111">
        <v>66</v>
      </c>
      <c r="K111" t="s">
        <v>540</v>
      </c>
      <c r="L111">
        <v>1183</v>
      </c>
      <c r="M111">
        <v>22</v>
      </c>
      <c r="N111">
        <v>8</v>
      </c>
      <c r="O111" s="96"/>
      <c r="P111" s="96"/>
      <c r="Q111">
        <v>2000</v>
      </c>
      <c r="R111">
        <v>1500</v>
      </c>
      <c r="S111">
        <v>500</v>
      </c>
      <c r="T111">
        <v>207</v>
      </c>
      <c r="U111">
        <v>20000</v>
      </c>
      <c r="V111">
        <v>2500</v>
      </c>
      <c r="W111">
        <v>7000</v>
      </c>
      <c r="X111">
        <v>800</v>
      </c>
      <c r="Y111">
        <v>600</v>
      </c>
      <c r="Z111" s="98">
        <v>5031.5</v>
      </c>
      <c r="AA111">
        <v>760</v>
      </c>
      <c r="AB111">
        <v>900</v>
      </c>
      <c r="AC111">
        <v>207</v>
      </c>
      <c r="AD111" s="29">
        <v>2957.5</v>
      </c>
      <c r="AF111" s="97">
        <v>37931.5</v>
      </c>
      <c r="AG111" s="96">
        <v>67355.5</v>
      </c>
      <c r="AH111" s="97">
        <v>105287</v>
      </c>
      <c r="AI111">
        <v>89</v>
      </c>
      <c r="AL111" t="s">
        <v>376</v>
      </c>
    </row>
    <row r="112" spans="3:40">
      <c r="C112" s="53">
        <v>45629</v>
      </c>
      <c r="D112" t="s">
        <v>541</v>
      </c>
      <c r="E112" s="53" t="s">
        <v>272</v>
      </c>
      <c r="F112" s="53"/>
      <c r="G112" s="53"/>
      <c r="H112" s="53"/>
      <c r="I112" s="53" t="s">
        <v>542</v>
      </c>
      <c r="J112">
        <v>19</v>
      </c>
      <c r="K112" t="s">
        <v>38</v>
      </c>
      <c r="L112">
        <v>3835.16</v>
      </c>
      <c r="M112">
        <v>80</v>
      </c>
      <c r="N112">
        <v>12</v>
      </c>
      <c r="O112" s="96"/>
      <c r="P112" s="96"/>
      <c r="Q112">
        <v>2000</v>
      </c>
      <c r="R112">
        <v>1500</v>
      </c>
      <c r="S112">
        <v>500</v>
      </c>
      <c r="T112">
        <v>729</v>
      </c>
      <c r="U112">
        <v>35000</v>
      </c>
      <c r="V112">
        <v>4500</v>
      </c>
      <c r="W112">
        <v>15000</v>
      </c>
      <c r="X112">
        <v>1500</v>
      </c>
      <c r="Y112">
        <v>1000</v>
      </c>
      <c r="Z112" s="98">
        <v>13085.9</v>
      </c>
      <c r="AA112">
        <v>1140</v>
      </c>
      <c r="AB112">
        <v>900</v>
      </c>
      <c r="AC112">
        <v>729</v>
      </c>
      <c r="AD112" s="29">
        <v>9587.9</v>
      </c>
      <c r="AE112" s="29"/>
      <c r="AF112" s="97">
        <v>72085.899999999994</v>
      </c>
      <c r="AG112" s="96">
        <v>88990.82</v>
      </c>
      <c r="AH112" s="97">
        <v>161076.72</v>
      </c>
      <c r="AI112">
        <v>42</v>
      </c>
      <c r="AL112" t="s">
        <v>370</v>
      </c>
    </row>
    <row r="113" spans="3:38">
      <c r="C113" s="53">
        <v>45629</v>
      </c>
      <c r="D113" t="s">
        <v>541</v>
      </c>
      <c r="E113" s="53" t="s">
        <v>266</v>
      </c>
      <c r="F113" s="53"/>
      <c r="G113" s="53"/>
      <c r="H113" s="53"/>
      <c r="I113" t="s">
        <v>543</v>
      </c>
      <c r="J113">
        <v>35</v>
      </c>
      <c r="K113" t="s">
        <v>47</v>
      </c>
      <c r="L113">
        <v>2256.79</v>
      </c>
      <c r="M113">
        <v>39</v>
      </c>
      <c r="N113">
        <v>10</v>
      </c>
      <c r="O113" s="96"/>
      <c r="P113" s="96"/>
      <c r="Q113">
        <v>2000</v>
      </c>
      <c r="R113">
        <v>1500</v>
      </c>
      <c r="S113">
        <v>500</v>
      </c>
      <c r="T113">
        <v>360</v>
      </c>
      <c r="U113">
        <v>30000</v>
      </c>
      <c r="V113">
        <v>3200</v>
      </c>
      <c r="W113">
        <v>10000</v>
      </c>
      <c r="X113">
        <v>1200</v>
      </c>
      <c r="Y113">
        <v>800</v>
      </c>
      <c r="Z113" s="98">
        <v>8211.9750000000004</v>
      </c>
      <c r="AA113">
        <v>950</v>
      </c>
      <c r="AB113">
        <v>900</v>
      </c>
      <c r="AC113">
        <v>360</v>
      </c>
      <c r="AD113" s="29">
        <v>5641.9750000000004</v>
      </c>
      <c r="AE113" s="29"/>
      <c r="AF113" s="97">
        <v>55411.974999999999</v>
      </c>
      <c r="AG113" s="96">
        <v>66454.684999999998</v>
      </c>
      <c r="AH113" s="97">
        <v>121866.66</v>
      </c>
      <c r="AI113">
        <v>54</v>
      </c>
    </row>
    <row r="114" spans="3:38">
      <c r="C114" s="53">
        <v>45629</v>
      </c>
      <c r="D114" t="s">
        <v>541</v>
      </c>
      <c r="E114" s="53" t="s">
        <v>266</v>
      </c>
      <c r="F114" s="53"/>
      <c r="G114" s="53"/>
      <c r="H114" s="53"/>
      <c r="I114" t="s">
        <v>544</v>
      </c>
      <c r="J114">
        <v>36</v>
      </c>
      <c r="K114" t="s">
        <v>73</v>
      </c>
      <c r="L114">
        <v>709.77</v>
      </c>
      <c r="M114">
        <v>18</v>
      </c>
      <c r="N114">
        <v>6</v>
      </c>
      <c r="O114" s="96"/>
      <c r="P114" s="96"/>
      <c r="Q114">
        <v>2000</v>
      </c>
      <c r="R114">
        <v>1500</v>
      </c>
      <c r="S114">
        <v>500</v>
      </c>
      <c r="T114">
        <v>171</v>
      </c>
      <c r="U114">
        <v>15000</v>
      </c>
      <c r="V114">
        <v>2500</v>
      </c>
      <c r="W114">
        <v>7000</v>
      </c>
      <c r="X114">
        <v>800</v>
      </c>
      <c r="Y114">
        <v>600</v>
      </c>
      <c r="Z114" s="98">
        <v>3586.4250000000002</v>
      </c>
      <c r="AA114">
        <v>570</v>
      </c>
      <c r="AB114">
        <v>900</v>
      </c>
      <c r="AC114">
        <v>171</v>
      </c>
      <c r="AD114" s="29">
        <v>1774.425</v>
      </c>
      <c r="AE114" s="29"/>
      <c r="AF114" s="97">
        <v>31486.424999999999</v>
      </c>
      <c r="AG114" s="96">
        <v>42329.654999999999</v>
      </c>
      <c r="AH114" s="97">
        <v>73816.08</v>
      </c>
      <c r="AI114">
        <v>104</v>
      </c>
    </row>
    <row r="115" spans="3:38">
      <c r="C115" s="53">
        <v>45629</v>
      </c>
      <c r="D115" t="s">
        <v>545</v>
      </c>
      <c r="E115" s="53" t="s">
        <v>266</v>
      </c>
      <c r="F115" s="53"/>
      <c r="G115" s="53"/>
      <c r="H115" s="53"/>
      <c r="I115" t="s">
        <v>546</v>
      </c>
      <c r="J115">
        <v>30</v>
      </c>
      <c r="K115" t="s">
        <v>42</v>
      </c>
      <c r="L115">
        <v>3126.48</v>
      </c>
      <c r="M115">
        <v>60</v>
      </c>
      <c r="N115">
        <v>10</v>
      </c>
      <c r="O115" s="96"/>
      <c r="P115" s="96"/>
      <c r="Q115">
        <v>2000</v>
      </c>
      <c r="R115">
        <v>1500</v>
      </c>
      <c r="S115">
        <v>500</v>
      </c>
      <c r="T115">
        <v>549</v>
      </c>
      <c r="U115">
        <v>35000</v>
      </c>
      <c r="V115">
        <v>4500</v>
      </c>
      <c r="W115">
        <v>15000</v>
      </c>
      <c r="X115">
        <v>1500</v>
      </c>
      <c r="Y115">
        <v>1000</v>
      </c>
      <c r="Z115" s="98">
        <v>10764.2</v>
      </c>
      <c r="AA115">
        <v>950</v>
      </c>
      <c r="AB115">
        <v>900</v>
      </c>
      <c r="AC115">
        <v>549</v>
      </c>
      <c r="AD115" s="29">
        <v>7816.2</v>
      </c>
      <c r="AE115" s="29"/>
      <c r="AF115" s="97">
        <v>69764.2</v>
      </c>
      <c r="AG115" s="96">
        <v>61547.96</v>
      </c>
      <c r="AH115" s="97">
        <v>131312.16</v>
      </c>
      <c r="AI115">
        <v>42</v>
      </c>
      <c r="AL115" t="s">
        <v>370</v>
      </c>
    </row>
    <row r="116" spans="3:38">
      <c r="C116" s="53">
        <v>45629</v>
      </c>
      <c r="D116" t="s">
        <v>547</v>
      </c>
      <c r="E116" s="53" t="s">
        <v>276</v>
      </c>
      <c r="F116" s="53"/>
      <c r="G116" s="53"/>
      <c r="H116" s="53"/>
      <c r="I116" t="s">
        <v>548</v>
      </c>
      <c r="J116">
        <v>4</v>
      </c>
      <c r="K116" t="s">
        <v>50</v>
      </c>
      <c r="L116">
        <v>1761.96</v>
      </c>
      <c r="M116">
        <v>39</v>
      </c>
      <c r="N116">
        <v>8</v>
      </c>
      <c r="O116" s="96"/>
      <c r="P116" s="96"/>
      <c r="Q116">
        <v>2000</v>
      </c>
      <c r="R116">
        <v>1500</v>
      </c>
      <c r="S116">
        <v>500</v>
      </c>
      <c r="T116">
        <v>360</v>
      </c>
      <c r="U116">
        <v>30000</v>
      </c>
      <c r="V116">
        <v>3200</v>
      </c>
      <c r="W116">
        <v>10000</v>
      </c>
      <c r="X116">
        <v>1200</v>
      </c>
      <c r="Y116">
        <v>800</v>
      </c>
      <c r="Z116" s="98">
        <v>6784.9</v>
      </c>
      <c r="AA116">
        <v>760</v>
      </c>
      <c r="AB116">
        <v>900</v>
      </c>
      <c r="AC116">
        <v>360</v>
      </c>
      <c r="AD116" s="29">
        <v>4404.8999999999996</v>
      </c>
      <c r="AE116" s="29"/>
      <c r="AF116" s="97">
        <v>53984.9</v>
      </c>
      <c r="AG116" s="96">
        <v>41160.94</v>
      </c>
      <c r="AH116" s="97">
        <v>95145.84</v>
      </c>
      <c r="AI116">
        <v>54</v>
      </c>
      <c r="AL116" t="s">
        <v>376</v>
      </c>
    </row>
    <row r="117" spans="3:38">
      <c r="C117" s="53">
        <v>45629</v>
      </c>
      <c r="D117" t="s">
        <v>538</v>
      </c>
      <c r="E117" s="53" t="s">
        <v>275</v>
      </c>
      <c r="F117" s="53"/>
      <c r="G117" s="53"/>
      <c r="H117" s="53"/>
      <c r="I117" t="s">
        <v>549</v>
      </c>
      <c r="J117">
        <v>47</v>
      </c>
      <c r="K117" t="s">
        <v>81</v>
      </c>
      <c r="L117">
        <v>352.42</v>
      </c>
      <c r="M117">
        <v>8</v>
      </c>
      <c r="N117">
        <v>6</v>
      </c>
      <c r="O117" s="96"/>
      <c r="P117" s="96"/>
      <c r="Q117">
        <v>2000</v>
      </c>
      <c r="R117">
        <v>1500</v>
      </c>
      <c r="S117">
        <v>500</v>
      </c>
      <c r="T117">
        <v>81</v>
      </c>
      <c r="U117">
        <v>10000</v>
      </c>
      <c r="V117">
        <v>2000</v>
      </c>
      <c r="W117">
        <v>7000</v>
      </c>
      <c r="X117">
        <v>800</v>
      </c>
      <c r="Y117">
        <v>600</v>
      </c>
      <c r="Z117" s="98">
        <v>2513.0500000000002</v>
      </c>
      <c r="AA117">
        <v>570</v>
      </c>
      <c r="AB117">
        <v>900</v>
      </c>
      <c r="AC117">
        <v>81</v>
      </c>
      <c r="AD117" s="29">
        <v>881.05</v>
      </c>
      <c r="AE117" s="29"/>
      <c r="AF117" s="97">
        <v>24913.05</v>
      </c>
      <c r="AG117" s="96">
        <v>17377.349999999999</v>
      </c>
      <c r="AH117" s="97">
        <v>42290.400000000001</v>
      </c>
      <c r="AI117">
        <v>120</v>
      </c>
      <c r="AL117" t="s">
        <v>370</v>
      </c>
    </row>
    <row r="118" spans="3:38">
      <c r="C118" s="53">
        <v>45797</v>
      </c>
      <c r="D118" t="s">
        <v>12</v>
      </c>
      <c r="E118" s="53" t="s">
        <v>271</v>
      </c>
      <c r="F118" s="53"/>
      <c r="G118" s="53"/>
      <c r="H118" s="53"/>
      <c r="I118" t="s">
        <v>550</v>
      </c>
      <c r="J118">
        <v>103</v>
      </c>
      <c r="K118" t="s">
        <v>89</v>
      </c>
      <c r="L118">
        <v>2285.52</v>
      </c>
      <c r="M118">
        <v>67</v>
      </c>
      <c r="N118">
        <v>12</v>
      </c>
      <c r="O118" s="96"/>
      <c r="P118" s="96"/>
      <c r="Q118">
        <v>2000</v>
      </c>
      <c r="R118">
        <v>1500</v>
      </c>
      <c r="S118">
        <v>500</v>
      </c>
      <c r="T118">
        <v>612</v>
      </c>
      <c r="U118">
        <v>30000</v>
      </c>
      <c r="V118">
        <v>3200</v>
      </c>
      <c r="W118">
        <v>10000</v>
      </c>
      <c r="X118">
        <v>1200</v>
      </c>
      <c r="Y118">
        <v>800</v>
      </c>
      <c r="Z118" s="98">
        <v>8977.7999999999993</v>
      </c>
      <c r="AA118">
        <v>1140</v>
      </c>
      <c r="AB118">
        <v>900</v>
      </c>
      <c r="AC118">
        <v>612</v>
      </c>
      <c r="AD118">
        <v>5713.8</v>
      </c>
      <c r="AF118" s="97">
        <v>56177.8</v>
      </c>
      <c r="AG118" s="96">
        <v>67240.28</v>
      </c>
      <c r="AH118" s="97">
        <v>123418.08</v>
      </c>
      <c r="AI118">
        <v>54</v>
      </c>
      <c r="AL118" t="s">
        <v>370</v>
      </c>
    </row>
    <row r="119" spans="3:38">
      <c r="C119" s="53">
        <v>45629</v>
      </c>
      <c r="D119" t="s">
        <v>12</v>
      </c>
      <c r="E119" s="53" t="s">
        <v>272</v>
      </c>
      <c r="F119" s="53"/>
      <c r="G119" s="53"/>
      <c r="H119" s="53"/>
      <c r="I119" t="s">
        <v>551</v>
      </c>
      <c r="J119">
        <v>13</v>
      </c>
      <c r="K119" t="s">
        <v>34</v>
      </c>
      <c r="L119">
        <v>5635.91</v>
      </c>
      <c r="M119">
        <v>108</v>
      </c>
      <c r="N119">
        <v>12</v>
      </c>
      <c r="O119" s="96"/>
      <c r="P119" s="96"/>
      <c r="Q119">
        <v>2000</v>
      </c>
      <c r="R119">
        <v>1500</v>
      </c>
      <c r="S119">
        <v>500</v>
      </c>
      <c r="T119">
        <v>981</v>
      </c>
      <c r="U119">
        <v>35000</v>
      </c>
      <c r="V119">
        <v>4500</v>
      </c>
      <c r="W119">
        <v>15000</v>
      </c>
      <c r="X119">
        <v>1500</v>
      </c>
      <c r="Y119">
        <v>1000</v>
      </c>
      <c r="Z119" s="98">
        <v>18091.775000000001</v>
      </c>
      <c r="AA119">
        <v>1140</v>
      </c>
      <c r="AB119">
        <v>900</v>
      </c>
      <c r="AC119">
        <v>981</v>
      </c>
      <c r="AD119" s="29">
        <v>14089.775</v>
      </c>
      <c r="AE119" s="29"/>
      <c r="AF119" s="97">
        <v>77091.774999999994</v>
      </c>
      <c r="AG119" s="96">
        <v>159616.44500000001</v>
      </c>
      <c r="AH119" s="97">
        <v>236708.22</v>
      </c>
      <c r="AI119">
        <v>42</v>
      </c>
      <c r="AL119" t="s">
        <v>376</v>
      </c>
    </row>
    <row r="120" spans="3:38">
      <c r="C120" s="53">
        <v>45797</v>
      </c>
      <c r="D120" t="s">
        <v>12</v>
      </c>
      <c r="E120" s="53" t="s">
        <v>271</v>
      </c>
      <c r="F120" s="53"/>
      <c r="G120" s="53"/>
      <c r="H120" s="53"/>
      <c r="I120" t="s">
        <v>552</v>
      </c>
      <c r="J120">
        <v>101</v>
      </c>
      <c r="K120" t="s">
        <v>95</v>
      </c>
      <c r="L120">
        <v>1713</v>
      </c>
      <c r="M120">
        <v>30</v>
      </c>
      <c r="N120">
        <v>12</v>
      </c>
      <c r="O120" s="96"/>
      <c r="P120" s="96"/>
      <c r="Q120">
        <v>2000</v>
      </c>
      <c r="R120">
        <v>1500</v>
      </c>
      <c r="S120">
        <v>500</v>
      </c>
      <c r="T120">
        <v>279</v>
      </c>
      <c r="U120">
        <v>30000</v>
      </c>
      <c r="V120">
        <v>3200</v>
      </c>
      <c r="W120">
        <v>10000</v>
      </c>
      <c r="X120">
        <v>1200</v>
      </c>
      <c r="Y120">
        <v>800</v>
      </c>
      <c r="Z120" s="98">
        <v>6880.5</v>
      </c>
      <c r="AA120">
        <v>1140</v>
      </c>
      <c r="AB120">
        <v>900</v>
      </c>
      <c r="AC120">
        <v>279</v>
      </c>
      <c r="AD120">
        <v>4282.5</v>
      </c>
      <c r="AF120" s="97">
        <v>54080.5</v>
      </c>
      <c r="AG120" s="96">
        <v>38421.5</v>
      </c>
      <c r="AH120" s="97">
        <v>92502</v>
      </c>
      <c r="AI120">
        <v>54</v>
      </c>
      <c r="AL120" t="s">
        <v>370</v>
      </c>
    </row>
    <row r="121" spans="3:38">
      <c r="C121" s="53">
        <v>45859</v>
      </c>
      <c r="D121" t="s">
        <v>12</v>
      </c>
      <c r="E121" s="53" t="s">
        <v>272</v>
      </c>
      <c r="F121" s="53"/>
      <c r="G121" s="53"/>
      <c r="H121" s="53"/>
      <c r="I121" t="s">
        <v>553</v>
      </c>
      <c r="J121">
        <v>116</v>
      </c>
      <c r="K121" t="s">
        <v>98</v>
      </c>
      <c r="L121">
        <v>3763.23</v>
      </c>
      <c r="M121">
        <v>72</v>
      </c>
      <c r="O121" s="96"/>
      <c r="P121" s="96"/>
      <c r="Q121">
        <v>2500</v>
      </c>
      <c r="R121">
        <v>2000</v>
      </c>
      <c r="S121">
        <v>500</v>
      </c>
      <c r="T121">
        <v>657</v>
      </c>
      <c r="U121">
        <v>35000</v>
      </c>
      <c r="V121">
        <v>4500</v>
      </c>
      <c r="W121">
        <v>15000</v>
      </c>
      <c r="X121">
        <v>1500</v>
      </c>
      <c r="Y121">
        <v>1000</v>
      </c>
      <c r="Z121" s="98">
        <v>11622.075000000001</v>
      </c>
      <c r="AA121">
        <v>0</v>
      </c>
      <c r="AB121">
        <v>900</v>
      </c>
      <c r="AC121">
        <v>657</v>
      </c>
      <c r="AD121">
        <v>9408.0750000000007</v>
      </c>
      <c r="AF121" s="97">
        <v>71122.074999999997</v>
      </c>
      <c r="AG121" s="96">
        <v>-71122.074999999997</v>
      </c>
      <c r="AH121" s="97">
        <v>0</v>
      </c>
      <c r="AL121" t="s">
        <v>366</v>
      </c>
    </row>
    <row r="122" spans="3:38">
      <c r="C122" s="53">
        <v>45797</v>
      </c>
      <c r="D122" t="s">
        <v>288</v>
      </c>
      <c r="E122" s="53" t="s">
        <v>272</v>
      </c>
      <c r="F122" s="53"/>
      <c r="G122" s="53"/>
      <c r="H122" s="53"/>
      <c r="I122" t="s">
        <v>554</v>
      </c>
      <c r="J122">
        <v>89</v>
      </c>
      <c r="K122" t="s">
        <v>221</v>
      </c>
      <c r="L122">
        <v>2074</v>
      </c>
      <c r="M122">
        <v>36</v>
      </c>
      <c r="N122">
        <v>10</v>
      </c>
      <c r="O122" s="96"/>
      <c r="P122" s="96"/>
      <c r="Q122">
        <v>2000</v>
      </c>
      <c r="R122">
        <v>1500</v>
      </c>
      <c r="S122">
        <v>500</v>
      </c>
      <c r="T122">
        <v>333</v>
      </c>
      <c r="U122">
        <v>30000</v>
      </c>
      <c r="V122">
        <v>3200</v>
      </c>
      <c r="W122">
        <v>10000</v>
      </c>
      <c r="X122">
        <v>1200</v>
      </c>
      <c r="Y122">
        <v>800</v>
      </c>
      <c r="Z122" s="98">
        <v>7701</v>
      </c>
      <c r="AA122">
        <v>950</v>
      </c>
      <c r="AB122">
        <v>900</v>
      </c>
      <c r="AC122">
        <v>333</v>
      </c>
      <c r="AD122">
        <v>5185</v>
      </c>
      <c r="AF122" s="97">
        <v>54901</v>
      </c>
      <c r="AG122" s="96">
        <v>57095</v>
      </c>
      <c r="AH122" s="97">
        <v>111996</v>
      </c>
      <c r="AI122">
        <v>54</v>
      </c>
      <c r="AL122" t="s">
        <v>366</v>
      </c>
    </row>
    <row r="123" spans="3:38">
      <c r="C123" s="53">
        <v>45754</v>
      </c>
      <c r="D123" t="s">
        <v>12</v>
      </c>
      <c r="E123" s="53" t="s">
        <v>275</v>
      </c>
      <c r="F123" s="53"/>
      <c r="G123" s="53"/>
      <c r="H123" s="53"/>
      <c r="I123" t="s">
        <v>555</v>
      </c>
      <c r="J123">
        <v>79</v>
      </c>
      <c r="K123" t="s">
        <v>110</v>
      </c>
      <c r="L123">
        <v>1727.4</v>
      </c>
      <c r="M123">
        <v>30</v>
      </c>
      <c r="N123">
        <v>10</v>
      </c>
      <c r="O123" s="96"/>
      <c r="P123" s="96"/>
      <c r="Q123">
        <v>2000</v>
      </c>
      <c r="R123">
        <v>1500</v>
      </c>
      <c r="S123">
        <v>500</v>
      </c>
      <c r="T123">
        <v>279</v>
      </c>
      <c r="U123">
        <v>30000</v>
      </c>
      <c r="V123">
        <v>3200</v>
      </c>
      <c r="W123">
        <v>10000</v>
      </c>
      <c r="X123">
        <v>1200</v>
      </c>
      <c r="Y123">
        <v>800</v>
      </c>
      <c r="Z123" s="98">
        <v>6726.5</v>
      </c>
      <c r="AA123">
        <v>950</v>
      </c>
      <c r="AB123">
        <v>900</v>
      </c>
      <c r="AC123">
        <v>279</v>
      </c>
      <c r="AD123">
        <v>4318.5</v>
      </c>
      <c r="AF123" s="97">
        <v>53926.5</v>
      </c>
      <c r="AG123" s="96">
        <v>39353.1</v>
      </c>
      <c r="AH123" s="97">
        <v>93279.6</v>
      </c>
      <c r="AI123">
        <v>54</v>
      </c>
      <c r="AL123" t="s">
        <v>370</v>
      </c>
    </row>
    <row r="124" spans="3:38">
      <c r="C124" s="53">
        <v>45721</v>
      </c>
      <c r="D124" t="s">
        <v>12</v>
      </c>
      <c r="E124" s="53" t="s">
        <v>272</v>
      </c>
      <c r="F124" s="53"/>
      <c r="G124" s="53"/>
      <c r="H124" s="53"/>
      <c r="I124" t="s">
        <v>556</v>
      </c>
      <c r="J124">
        <v>64</v>
      </c>
      <c r="K124" t="s">
        <v>113</v>
      </c>
      <c r="L124">
        <v>2672.49</v>
      </c>
      <c r="M124">
        <v>47</v>
      </c>
      <c r="N124">
        <v>12</v>
      </c>
      <c r="O124" s="96"/>
      <c r="P124" s="96"/>
      <c r="Q124">
        <v>2000</v>
      </c>
      <c r="R124">
        <v>1500</v>
      </c>
      <c r="S124">
        <v>500</v>
      </c>
      <c r="T124">
        <v>432</v>
      </c>
      <c r="U124">
        <v>30000</v>
      </c>
      <c r="V124">
        <v>3200</v>
      </c>
      <c r="W124">
        <v>10000</v>
      </c>
      <c r="X124">
        <v>1200</v>
      </c>
      <c r="Y124">
        <v>800</v>
      </c>
      <c r="Z124" s="98">
        <v>9585.2250000000004</v>
      </c>
      <c r="AA124">
        <v>1140</v>
      </c>
      <c r="AB124">
        <v>900</v>
      </c>
      <c r="AC124">
        <v>432</v>
      </c>
      <c r="AD124" s="29">
        <v>6681.2250000000004</v>
      </c>
      <c r="AF124" s="97">
        <v>56785.224999999999</v>
      </c>
      <c r="AG124" s="96">
        <v>87529.235000000001</v>
      </c>
      <c r="AH124" s="97">
        <v>144314.46</v>
      </c>
      <c r="AI124">
        <v>54</v>
      </c>
      <c r="AL124" t="s">
        <v>370</v>
      </c>
    </row>
    <row r="125" spans="3:38">
      <c r="C125" s="53">
        <v>45797</v>
      </c>
      <c r="D125" t="s">
        <v>12</v>
      </c>
      <c r="E125" s="53" t="s">
        <v>266</v>
      </c>
      <c r="F125" s="53"/>
      <c r="G125" s="53"/>
      <c r="H125" s="53"/>
      <c r="I125" t="s">
        <v>557</v>
      </c>
      <c r="J125">
        <v>102</v>
      </c>
      <c r="K125" t="s">
        <v>115</v>
      </c>
      <c r="L125">
        <v>364</v>
      </c>
      <c r="M125">
        <v>8</v>
      </c>
      <c r="N125">
        <v>6</v>
      </c>
      <c r="O125" s="96"/>
      <c r="P125" s="96"/>
      <c r="Q125">
        <v>2000</v>
      </c>
      <c r="R125">
        <v>1500</v>
      </c>
      <c r="S125">
        <v>500</v>
      </c>
      <c r="T125">
        <v>81</v>
      </c>
      <c r="U125">
        <v>20000</v>
      </c>
      <c r="V125">
        <v>2500</v>
      </c>
      <c r="W125">
        <v>7000</v>
      </c>
      <c r="X125">
        <v>800</v>
      </c>
      <c r="Y125">
        <v>600</v>
      </c>
      <c r="Z125" s="98">
        <v>2542</v>
      </c>
      <c r="AA125">
        <v>570</v>
      </c>
      <c r="AB125">
        <v>900</v>
      </c>
      <c r="AC125">
        <v>81</v>
      </c>
      <c r="AD125">
        <v>910</v>
      </c>
      <c r="AF125" s="97">
        <v>35442</v>
      </c>
      <c r="AG125" s="96">
        <v>8238</v>
      </c>
      <c r="AH125" s="97">
        <v>43680</v>
      </c>
      <c r="AI125">
        <v>120</v>
      </c>
      <c r="AL125" t="s">
        <v>370</v>
      </c>
    </row>
    <row r="126" spans="3:38">
      <c r="C126" s="53">
        <v>45797</v>
      </c>
      <c r="D126" t="s">
        <v>12</v>
      </c>
      <c r="E126" s="53" t="s">
        <v>271</v>
      </c>
      <c r="F126" s="53"/>
      <c r="G126" s="53"/>
      <c r="H126" s="53"/>
      <c r="I126" t="s">
        <v>558</v>
      </c>
      <c r="J126">
        <v>104</v>
      </c>
      <c r="K126" t="s">
        <v>122</v>
      </c>
      <c r="L126">
        <v>2020</v>
      </c>
      <c r="M126">
        <v>44</v>
      </c>
      <c r="N126">
        <v>12</v>
      </c>
      <c r="O126" s="96"/>
      <c r="P126" s="96"/>
      <c r="Q126">
        <v>2000</v>
      </c>
      <c r="R126">
        <v>1500</v>
      </c>
      <c r="S126">
        <v>500</v>
      </c>
      <c r="T126">
        <v>405</v>
      </c>
      <c r="U126">
        <v>30000</v>
      </c>
      <c r="V126">
        <v>3200</v>
      </c>
      <c r="W126">
        <v>10000</v>
      </c>
      <c r="X126">
        <v>1200</v>
      </c>
      <c r="Y126">
        <v>800</v>
      </c>
      <c r="Z126" s="98">
        <v>7900</v>
      </c>
      <c r="AA126">
        <v>1140</v>
      </c>
      <c r="AB126">
        <v>900</v>
      </c>
      <c r="AC126">
        <v>405</v>
      </c>
      <c r="AD126">
        <v>5050</v>
      </c>
      <c r="AF126" s="97">
        <v>55100</v>
      </c>
      <c r="AG126" s="96">
        <v>53980</v>
      </c>
      <c r="AH126" s="97">
        <v>109080</v>
      </c>
      <c r="AI126">
        <v>54</v>
      </c>
      <c r="AL126" t="s">
        <v>376</v>
      </c>
    </row>
    <row r="127" spans="3:38">
      <c r="C127" s="53">
        <v>45797</v>
      </c>
      <c r="D127" t="s">
        <v>288</v>
      </c>
      <c r="E127" s="53" t="s">
        <v>272</v>
      </c>
      <c r="F127" s="53"/>
      <c r="G127" s="53"/>
      <c r="H127" s="53"/>
      <c r="I127" t="s">
        <v>559</v>
      </c>
      <c r="J127">
        <v>88</v>
      </c>
      <c r="K127" t="s">
        <v>236</v>
      </c>
      <c r="L127">
        <v>359</v>
      </c>
      <c r="M127">
        <v>8</v>
      </c>
      <c r="N127">
        <v>6</v>
      </c>
      <c r="O127" s="96"/>
      <c r="P127" s="96"/>
      <c r="Q127">
        <v>2000</v>
      </c>
      <c r="R127">
        <v>1500</v>
      </c>
      <c r="S127">
        <v>500</v>
      </c>
      <c r="T127">
        <v>81</v>
      </c>
      <c r="U127">
        <v>20000</v>
      </c>
      <c r="V127">
        <v>2500</v>
      </c>
      <c r="W127">
        <v>7000</v>
      </c>
      <c r="X127">
        <v>800</v>
      </c>
      <c r="Y127">
        <v>600</v>
      </c>
      <c r="Z127" s="98">
        <v>2529.5</v>
      </c>
      <c r="AA127">
        <v>570</v>
      </c>
      <c r="AB127">
        <v>900</v>
      </c>
      <c r="AC127">
        <v>81</v>
      </c>
      <c r="AD127">
        <v>897.5</v>
      </c>
      <c r="AF127" s="97">
        <v>35429.5</v>
      </c>
      <c r="AG127" s="96">
        <v>7650.5</v>
      </c>
      <c r="AH127" s="97">
        <v>43080</v>
      </c>
      <c r="AI127">
        <v>120</v>
      </c>
      <c r="AL127" t="s">
        <v>366</v>
      </c>
    </row>
    <row r="128" spans="3:38">
      <c r="C128" s="53">
        <v>45838</v>
      </c>
      <c r="D128" t="s">
        <v>12</v>
      </c>
      <c r="E128" s="53" t="s">
        <v>272</v>
      </c>
      <c r="F128" s="53"/>
      <c r="G128" s="53"/>
      <c r="H128" s="53"/>
      <c r="I128" s="53" t="s">
        <v>560</v>
      </c>
      <c r="J128">
        <v>113</v>
      </c>
      <c r="K128" t="s">
        <v>129</v>
      </c>
      <c r="L128">
        <v>570.86</v>
      </c>
      <c r="M128">
        <v>10</v>
      </c>
      <c r="O128" s="96"/>
      <c r="P128" s="96"/>
      <c r="Q128">
        <v>2500</v>
      </c>
      <c r="R128">
        <v>2000</v>
      </c>
      <c r="S128">
        <v>500</v>
      </c>
      <c r="T128">
        <v>99</v>
      </c>
      <c r="U128">
        <v>20000</v>
      </c>
      <c r="V128">
        <v>2500</v>
      </c>
      <c r="W128">
        <v>7000</v>
      </c>
      <c r="X128">
        <v>800</v>
      </c>
      <c r="Y128">
        <v>600</v>
      </c>
      <c r="Z128" s="98">
        <v>2525.15</v>
      </c>
      <c r="AA128">
        <v>0</v>
      </c>
      <c r="AB128">
        <v>900</v>
      </c>
      <c r="AC128">
        <v>99</v>
      </c>
      <c r="AD128">
        <v>1427.15</v>
      </c>
      <c r="AF128" s="97">
        <v>35925.15</v>
      </c>
      <c r="AG128" s="96">
        <v>-35925.15</v>
      </c>
      <c r="AH128" s="97">
        <v>0</v>
      </c>
      <c r="AL128" t="s">
        <v>366</v>
      </c>
    </row>
    <row r="129" spans="3:38">
      <c r="C129" s="53">
        <v>45629</v>
      </c>
      <c r="D129" t="s">
        <v>12</v>
      </c>
      <c r="E129" s="53" t="s">
        <v>272</v>
      </c>
      <c r="F129" s="53"/>
      <c r="G129" s="53"/>
      <c r="H129" s="53"/>
      <c r="I129" t="s">
        <v>561</v>
      </c>
      <c r="J129">
        <v>20</v>
      </c>
      <c r="K129" t="s">
        <v>71</v>
      </c>
      <c r="L129">
        <v>972.11</v>
      </c>
      <c r="M129">
        <v>10</v>
      </c>
      <c r="N129">
        <v>8</v>
      </c>
      <c r="O129" s="96"/>
      <c r="P129" s="96"/>
      <c r="Q129">
        <v>2000</v>
      </c>
      <c r="R129">
        <v>1500</v>
      </c>
      <c r="S129">
        <v>500</v>
      </c>
      <c r="T129">
        <v>99</v>
      </c>
      <c r="U129">
        <v>20000</v>
      </c>
      <c r="V129">
        <v>2500</v>
      </c>
      <c r="W129">
        <v>7000</v>
      </c>
      <c r="X129">
        <v>800</v>
      </c>
      <c r="Y129">
        <v>600</v>
      </c>
      <c r="Z129" s="98">
        <v>4288.2749999999996</v>
      </c>
      <c r="AA129">
        <v>760</v>
      </c>
      <c r="AB129">
        <v>900</v>
      </c>
      <c r="AC129">
        <v>99</v>
      </c>
      <c r="AD129" s="29">
        <v>2430.2750000000001</v>
      </c>
      <c r="AE129" s="29"/>
      <c r="AF129" s="97">
        <v>37188.275000000001</v>
      </c>
      <c r="AG129" s="96">
        <v>63911.165000000001</v>
      </c>
      <c r="AH129" s="97">
        <v>101099.44</v>
      </c>
      <c r="AI129">
        <v>104</v>
      </c>
      <c r="AL129" t="s">
        <v>370</v>
      </c>
    </row>
    <row r="130" spans="3:38">
      <c r="C130" s="53">
        <v>45629</v>
      </c>
      <c r="D130" t="s">
        <v>12</v>
      </c>
      <c r="E130" s="53" t="s">
        <v>272</v>
      </c>
      <c r="F130" s="53"/>
      <c r="G130" s="53"/>
      <c r="H130" s="53"/>
      <c r="I130" t="s">
        <v>562</v>
      </c>
      <c r="J130">
        <v>21</v>
      </c>
      <c r="K130" t="s">
        <v>43</v>
      </c>
      <c r="L130">
        <v>2911.84</v>
      </c>
      <c r="M130">
        <v>30</v>
      </c>
      <c r="N130">
        <v>10</v>
      </c>
      <c r="O130" s="96"/>
      <c r="P130" s="96"/>
      <c r="Q130">
        <v>2000</v>
      </c>
      <c r="R130">
        <v>1500</v>
      </c>
      <c r="S130">
        <v>500</v>
      </c>
      <c r="T130">
        <v>279</v>
      </c>
      <c r="U130">
        <v>30000</v>
      </c>
      <c r="V130">
        <v>3200</v>
      </c>
      <c r="W130">
        <v>10000</v>
      </c>
      <c r="X130">
        <v>1200</v>
      </c>
      <c r="Y130">
        <v>800</v>
      </c>
      <c r="Z130" s="98">
        <v>9687.6</v>
      </c>
      <c r="AA130">
        <v>950</v>
      </c>
      <c r="AB130">
        <v>900</v>
      </c>
      <c r="AC130">
        <v>279</v>
      </c>
      <c r="AD130" s="29">
        <v>7279.6</v>
      </c>
      <c r="AE130" s="29"/>
      <c r="AF130" s="97">
        <v>56887.6</v>
      </c>
      <c r="AG130" s="96">
        <v>100351.76</v>
      </c>
      <c r="AH130" s="97">
        <v>157239.35999999999</v>
      </c>
      <c r="AI130">
        <v>54</v>
      </c>
      <c r="AL130" t="s">
        <v>370</v>
      </c>
    </row>
    <row r="131" spans="3:38">
      <c r="C131" s="53">
        <v>45838</v>
      </c>
      <c r="D131" t="s">
        <v>12</v>
      </c>
      <c r="E131" s="53" t="s">
        <v>271</v>
      </c>
      <c r="F131" s="53"/>
      <c r="G131" s="53"/>
      <c r="H131" s="53"/>
      <c r="I131" t="s">
        <v>563</v>
      </c>
      <c r="J131">
        <v>106</v>
      </c>
      <c r="K131" t="s">
        <v>134</v>
      </c>
      <c r="L131">
        <v>2869.73</v>
      </c>
      <c r="M131">
        <v>60</v>
      </c>
      <c r="N131">
        <v>12</v>
      </c>
      <c r="O131" s="96"/>
      <c r="P131" s="96"/>
      <c r="Q131">
        <v>2500</v>
      </c>
      <c r="R131">
        <v>2000</v>
      </c>
      <c r="S131">
        <v>500</v>
      </c>
      <c r="T131">
        <v>549</v>
      </c>
      <c r="U131">
        <v>30000</v>
      </c>
      <c r="V131">
        <v>3200</v>
      </c>
      <c r="W131">
        <v>10000</v>
      </c>
      <c r="X131">
        <v>1200</v>
      </c>
      <c r="Y131">
        <v>800</v>
      </c>
      <c r="Z131" s="98">
        <v>10312.325000000001</v>
      </c>
      <c r="AA131">
        <v>1140</v>
      </c>
      <c r="AB131">
        <v>900</v>
      </c>
      <c r="AC131">
        <v>549</v>
      </c>
      <c r="AD131">
        <v>7174.3249999999998</v>
      </c>
      <c r="AF131" s="97">
        <v>58012.324999999997</v>
      </c>
      <c r="AG131" s="96">
        <v>96953.095000000001</v>
      </c>
      <c r="AH131" s="97">
        <v>154965.42000000001</v>
      </c>
      <c r="AI131">
        <v>54</v>
      </c>
      <c r="AL131" t="s">
        <v>370</v>
      </c>
    </row>
    <row r="132" spans="3:38">
      <c r="C132" s="53">
        <v>45629</v>
      </c>
      <c r="D132" t="s">
        <v>12</v>
      </c>
      <c r="E132" s="53" t="s">
        <v>275</v>
      </c>
      <c r="F132" s="53"/>
      <c r="G132" s="53"/>
      <c r="H132" s="53"/>
      <c r="I132" t="s">
        <v>564</v>
      </c>
      <c r="J132">
        <v>51</v>
      </c>
      <c r="K132" t="s">
        <v>59</v>
      </c>
      <c r="L132">
        <v>1207.49</v>
      </c>
      <c r="M132">
        <v>32</v>
      </c>
      <c r="N132">
        <v>8</v>
      </c>
      <c r="O132" s="96"/>
      <c r="P132" s="96"/>
      <c r="Q132">
        <v>2000</v>
      </c>
      <c r="R132">
        <v>1500</v>
      </c>
      <c r="S132">
        <v>500</v>
      </c>
      <c r="T132">
        <v>297</v>
      </c>
      <c r="U132">
        <v>20000</v>
      </c>
      <c r="V132">
        <v>2500</v>
      </c>
      <c r="W132">
        <v>7000</v>
      </c>
      <c r="X132">
        <v>800</v>
      </c>
      <c r="Y132">
        <v>600</v>
      </c>
      <c r="Z132" s="29">
        <v>5272.7250000000004</v>
      </c>
      <c r="AA132">
        <v>760</v>
      </c>
      <c r="AB132">
        <v>900</v>
      </c>
      <c r="AC132">
        <v>297</v>
      </c>
      <c r="AD132" s="29">
        <v>3018.7249999999999</v>
      </c>
      <c r="AE132" s="29"/>
      <c r="AF132" s="97">
        <v>38172.724999999999</v>
      </c>
      <c r="AG132" s="96">
        <v>69293.884999999995</v>
      </c>
      <c r="AH132" s="97">
        <v>107466.61</v>
      </c>
      <c r="AI132">
        <v>89</v>
      </c>
      <c r="AL132" t="s">
        <v>370</v>
      </c>
    </row>
    <row r="133" spans="3:38">
      <c r="C133" s="53">
        <v>45721</v>
      </c>
      <c r="D133" t="s">
        <v>12</v>
      </c>
      <c r="E133" s="53" t="s">
        <v>272</v>
      </c>
      <c r="F133" s="53"/>
      <c r="G133" s="53"/>
      <c r="H133" s="53"/>
      <c r="I133" s="53" t="s">
        <v>565</v>
      </c>
      <c r="J133">
        <v>59</v>
      </c>
      <c r="K133" t="s">
        <v>139</v>
      </c>
      <c r="L133">
        <v>4128.8900000000003</v>
      </c>
      <c r="M133">
        <v>60</v>
      </c>
      <c r="N133">
        <v>12</v>
      </c>
      <c r="O133">
        <v>99308.97</v>
      </c>
      <c r="P133" s="96"/>
      <c r="Q133">
        <v>2000</v>
      </c>
      <c r="R133">
        <v>1500</v>
      </c>
      <c r="S133">
        <v>500</v>
      </c>
      <c r="T133">
        <v>549</v>
      </c>
      <c r="U133">
        <v>35000</v>
      </c>
      <c r="V133">
        <v>4500</v>
      </c>
      <c r="W133">
        <v>15000</v>
      </c>
      <c r="X133">
        <v>1500</v>
      </c>
      <c r="Y133">
        <v>1000</v>
      </c>
      <c r="Z133" s="98">
        <v>13460.225</v>
      </c>
      <c r="AA133">
        <v>1140</v>
      </c>
      <c r="AB133">
        <v>900</v>
      </c>
      <c r="AC133">
        <v>549</v>
      </c>
      <c r="AD133" s="29">
        <v>10322.225</v>
      </c>
      <c r="AF133" s="97">
        <v>72460.225000000006</v>
      </c>
      <c r="AG133" s="96">
        <v>100953.155</v>
      </c>
      <c r="AH133" s="97">
        <v>173413.38</v>
      </c>
      <c r="AI133">
        <v>42</v>
      </c>
      <c r="AL133" t="s">
        <v>370</v>
      </c>
    </row>
    <row r="134" spans="3:38">
      <c r="C134" s="53">
        <v>45754</v>
      </c>
      <c r="D134" t="s">
        <v>12</v>
      </c>
      <c r="E134" s="53" t="s">
        <v>275</v>
      </c>
      <c r="F134" s="53"/>
      <c r="G134" s="53"/>
      <c r="H134" s="53"/>
      <c r="I134" t="s">
        <v>566</v>
      </c>
      <c r="J134">
        <v>80</v>
      </c>
      <c r="K134" t="s">
        <v>143</v>
      </c>
      <c r="L134">
        <v>1634.11</v>
      </c>
      <c r="M134">
        <v>24</v>
      </c>
      <c r="N134">
        <v>10</v>
      </c>
      <c r="O134" s="96"/>
      <c r="P134" s="96"/>
      <c r="Q134">
        <v>2000</v>
      </c>
      <c r="R134">
        <v>1500</v>
      </c>
      <c r="S134">
        <v>500</v>
      </c>
      <c r="T134">
        <v>225</v>
      </c>
      <c r="U134">
        <v>20000</v>
      </c>
      <c r="V134">
        <v>3200</v>
      </c>
      <c r="W134">
        <v>10000</v>
      </c>
      <c r="X134">
        <v>1200</v>
      </c>
      <c r="Y134">
        <v>800</v>
      </c>
      <c r="Z134" s="98">
        <v>6385.2749999999996</v>
      </c>
      <c r="AA134">
        <v>950</v>
      </c>
      <c r="AB134">
        <v>900</v>
      </c>
      <c r="AC134">
        <v>225</v>
      </c>
      <c r="AD134">
        <v>4085.2750000000001</v>
      </c>
      <c r="AF134" s="97">
        <v>43585.275000000001</v>
      </c>
      <c r="AG134" s="96">
        <v>44656.665000000001</v>
      </c>
      <c r="AH134" s="97">
        <v>88241.94</v>
      </c>
      <c r="AI134">
        <v>54</v>
      </c>
      <c r="AL134" t="s">
        <v>370</v>
      </c>
    </row>
    <row r="135" spans="3:38">
      <c r="C135" s="53">
        <v>45629</v>
      </c>
      <c r="D135" t="s">
        <v>288</v>
      </c>
      <c r="E135" s="53" t="s">
        <v>272</v>
      </c>
      <c r="F135" s="53"/>
      <c r="G135" s="53"/>
      <c r="H135" s="53"/>
      <c r="I135" t="s">
        <v>567</v>
      </c>
      <c r="J135">
        <v>25</v>
      </c>
      <c r="K135" t="s">
        <v>250</v>
      </c>
      <c r="L135">
        <v>388.67</v>
      </c>
      <c r="M135">
        <v>7</v>
      </c>
      <c r="N135">
        <v>6</v>
      </c>
      <c r="O135" s="96"/>
      <c r="P135" s="96"/>
      <c r="Q135">
        <v>2000</v>
      </c>
      <c r="R135">
        <v>1500</v>
      </c>
      <c r="S135">
        <v>500</v>
      </c>
      <c r="T135">
        <v>72</v>
      </c>
      <c r="U135">
        <v>15000</v>
      </c>
      <c r="V135">
        <v>2500</v>
      </c>
      <c r="W135">
        <v>7000</v>
      </c>
      <c r="X135">
        <v>800</v>
      </c>
      <c r="Y135">
        <v>600</v>
      </c>
      <c r="Z135" s="98">
        <v>2585.6750000000002</v>
      </c>
      <c r="AA135">
        <v>570</v>
      </c>
      <c r="AB135">
        <v>900</v>
      </c>
      <c r="AC135">
        <v>72</v>
      </c>
      <c r="AD135" s="29">
        <v>971.67499999999995</v>
      </c>
      <c r="AE135" s="29"/>
      <c r="AF135" s="97">
        <v>30485.674999999999</v>
      </c>
      <c r="AG135" s="96">
        <v>16154.725</v>
      </c>
      <c r="AH135" s="97">
        <v>46640.4</v>
      </c>
      <c r="AI135">
        <v>120</v>
      </c>
      <c r="AL135" t="s">
        <v>366</v>
      </c>
    </row>
    <row r="136" spans="3:38">
      <c r="C136" s="53">
        <v>45629</v>
      </c>
      <c r="D136" t="s">
        <v>12</v>
      </c>
      <c r="E136" s="53" t="s">
        <v>272</v>
      </c>
      <c r="F136" s="53"/>
      <c r="G136" s="53"/>
      <c r="H136" s="53"/>
      <c r="I136" t="s">
        <v>568</v>
      </c>
      <c r="J136">
        <v>22</v>
      </c>
      <c r="K136" t="s">
        <v>64</v>
      </c>
      <c r="L136">
        <v>1180.52</v>
      </c>
      <c r="M136">
        <v>33</v>
      </c>
      <c r="N136">
        <v>8</v>
      </c>
      <c r="O136" s="96"/>
      <c r="P136" s="96"/>
      <c r="Q136">
        <v>2000</v>
      </c>
      <c r="R136">
        <v>1500</v>
      </c>
      <c r="S136">
        <v>500</v>
      </c>
      <c r="T136">
        <v>306</v>
      </c>
      <c r="U136">
        <v>20000</v>
      </c>
      <c r="V136">
        <v>2500</v>
      </c>
      <c r="W136">
        <v>7000</v>
      </c>
      <c r="X136">
        <v>800</v>
      </c>
      <c r="Y136">
        <v>600</v>
      </c>
      <c r="Z136" s="98">
        <v>5223.3</v>
      </c>
      <c r="AA136">
        <v>760</v>
      </c>
      <c r="AB136">
        <v>900</v>
      </c>
      <c r="AC136">
        <v>306</v>
      </c>
      <c r="AD136" s="29">
        <v>2951.3</v>
      </c>
      <c r="AE136" s="29"/>
      <c r="AF136" s="97">
        <v>38123.300000000003</v>
      </c>
      <c r="AG136" s="96">
        <v>66942.98</v>
      </c>
      <c r="AH136" s="97">
        <v>105066.28</v>
      </c>
      <c r="AI136">
        <v>89</v>
      </c>
      <c r="AL136" t="s">
        <v>370</v>
      </c>
    </row>
    <row r="137" spans="3:38">
      <c r="C137" s="53">
        <v>45629</v>
      </c>
      <c r="D137" t="s">
        <v>12</v>
      </c>
      <c r="E137" s="53" t="s">
        <v>275</v>
      </c>
      <c r="F137" s="53"/>
      <c r="G137" s="53"/>
      <c r="H137" s="53"/>
      <c r="I137" t="s">
        <v>569</v>
      </c>
      <c r="J137">
        <v>46</v>
      </c>
      <c r="K137" t="s">
        <v>52</v>
      </c>
      <c r="L137">
        <v>1720.25</v>
      </c>
      <c r="M137">
        <v>30</v>
      </c>
      <c r="N137">
        <v>10</v>
      </c>
      <c r="O137" s="96"/>
      <c r="P137" s="96"/>
      <c r="Q137">
        <v>2000</v>
      </c>
      <c r="R137">
        <v>1500</v>
      </c>
      <c r="S137">
        <v>500</v>
      </c>
      <c r="T137">
        <v>279</v>
      </c>
      <c r="U137">
        <v>30000</v>
      </c>
      <c r="V137">
        <v>3200</v>
      </c>
      <c r="W137">
        <v>10000</v>
      </c>
      <c r="X137">
        <v>1200</v>
      </c>
      <c r="Y137">
        <v>800</v>
      </c>
      <c r="Z137" s="98">
        <v>6708.625</v>
      </c>
      <c r="AA137">
        <v>950</v>
      </c>
      <c r="AB137">
        <v>900</v>
      </c>
      <c r="AC137">
        <v>279</v>
      </c>
      <c r="AD137" s="29">
        <v>4300.625</v>
      </c>
      <c r="AE137" s="29"/>
      <c r="AF137" s="97">
        <v>53908.625</v>
      </c>
      <c r="AG137" s="96">
        <v>38984.875</v>
      </c>
      <c r="AH137" s="97">
        <v>92893.5</v>
      </c>
      <c r="AI137">
        <v>54</v>
      </c>
      <c r="AL137" t="s">
        <v>370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BE1F8-D9EB-4AD0-B0CA-7D6F8A44CFB2}">
  <dimension ref="B2:AD137"/>
  <sheetViews>
    <sheetView workbookViewId="0"/>
  </sheetViews>
  <sheetFormatPr defaultRowHeight="15"/>
  <cols>
    <col min="3" max="3" width="10.140625" bestFit="1" customWidth="1"/>
    <col min="15" max="15" width="11.7109375" bestFit="1" customWidth="1"/>
    <col min="23" max="23" width="9.28515625" bestFit="1" customWidth="1"/>
    <col min="26" max="26" width="9.28515625" bestFit="1" customWidth="1"/>
    <col min="30" max="30" width="9.28515625" bestFit="1" customWidth="1"/>
  </cols>
  <sheetData>
    <row r="2" spans="2:30">
      <c r="B2" s="94" t="s">
        <v>342</v>
      </c>
    </row>
    <row r="3" spans="2:30">
      <c r="B3" s="95" t="s">
        <v>343</v>
      </c>
    </row>
    <row r="4" spans="2:30">
      <c r="B4" s="95"/>
    </row>
    <row r="6" spans="2:30">
      <c r="C6" t="s">
        <v>344</v>
      </c>
      <c r="D6" t="s">
        <v>570</v>
      </c>
      <c r="E6" t="s">
        <v>346</v>
      </c>
      <c r="F6" t="s">
        <v>347</v>
      </c>
      <c r="G6" t="s">
        <v>348</v>
      </c>
      <c r="H6" t="s">
        <v>349</v>
      </c>
      <c r="I6" t="s">
        <v>350</v>
      </c>
      <c r="J6" t="s">
        <v>252</v>
      </c>
      <c r="K6" t="s">
        <v>7</v>
      </c>
      <c r="L6" t="s">
        <v>8</v>
      </c>
      <c r="M6" t="s">
        <v>9</v>
      </c>
      <c r="N6" t="s">
        <v>10</v>
      </c>
      <c r="O6" t="s">
        <v>351</v>
      </c>
      <c r="P6" t="s">
        <v>161</v>
      </c>
      <c r="Q6" t="s">
        <v>11</v>
      </c>
      <c r="R6" t="s">
        <v>12</v>
      </c>
      <c r="S6" t="s">
        <v>13</v>
      </c>
      <c r="T6" t="s">
        <v>352</v>
      </c>
      <c r="U6" t="s">
        <v>15</v>
      </c>
      <c r="V6" t="s">
        <v>16</v>
      </c>
      <c r="W6" t="s">
        <v>17</v>
      </c>
      <c r="X6" t="s">
        <v>18</v>
      </c>
      <c r="Y6" t="s">
        <v>19</v>
      </c>
      <c r="Z6" t="s">
        <v>20</v>
      </c>
      <c r="AA6" t="s">
        <v>21</v>
      </c>
      <c r="AB6" t="s">
        <v>353</v>
      </c>
      <c r="AC6" t="s">
        <v>354</v>
      </c>
      <c r="AD6" t="s">
        <v>24</v>
      </c>
    </row>
    <row r="7" spans="2:30">
      <c r="C7" s="53">
        <v>45797</v>
      </c>
      <c r="D7" t="s">
        <v>364</v>
      </c>
      <c r="E7" s="53" t="s">
        <v>276</v>
      </c>
      <c r="F7" s="53"/>
      <c r="G7" s="53"/>
      <c r="H7" s="53"/>
      <c r="I7" s="53" t="s">
        <v>365</v>
      </c>
      <c r="J7">
        <v>81</v>
      </c>
      <c r="K7" t="s">
        <v>209</v>
      </c>
      <c r="L7">
        <v>4315</v>
      </c>
      <c r="M7">
        <v>78</v>
      </c>
      <c r="N7">
        <v>12</v>
      </c>
      <c r="O7" s="96"/>
      <c r="P7" s="96"/>
      <c r="Q7">
        <v>2000</v>
      </c>
      <c r="R7">
        <v>1500</v>
      </c>
      <c r="S7">
        <v>500</v>
      </c>
      <c r="T7">
        <v>711</v>
      </c>
      <c r="U7">
        <v>35000</v>
      </c>
      <c r="V7">
        <v>4500</v>
      </c>
      <c r="W7">
        <v>15000</v>
      </c>
      <c r="X7">
        <v>1500</v>
      </c>
      <c r="Y7">
        <v>1000</v>
      </c>
      <c r="Z7" s="98">
        <v>14249.5</v>
      </c>
      <c r="AA7">
        <v>1140</v>
      </c>
      <c r="AB7">
        <v>900</v>
      </c>
      <c r="AC7">
        <v>711</v>
      </c>
      <c r="AD7">
        <v>10787.5</v>
      </c>
    </row>
    <row r="8" spans="2:30">
      <c r="C8" s="53">
        <v>45910</v>
      </c>
      <c r="D8" t="s">
        <v>364</v>
      </c>
      <c r="E8" s="53" t="s">
        <v>271</v>
      </c>
      <c r="F8" s="53"/>
      <c r="G8" s="53"/>
      <c r="H8" s="53"/>
      <c r="I8" t="s">
        <v>367</v>
      </c>
      <c r="J8">
        <v>128</v>
      </c>
      <c r="K8" t="s">
        <v>213</v>
      </c>
      <c r="O8" s="96"/>
      <c r="P8" s="96"/>
      <c r="Q8">
        <v>0</v>
      </c>
      <c r="T8">
        <v>9</v>
      </c>
      <c r="Z8" s="98">
        <v>918</v>
      </c>
      <c r="AA8">
        <v>0</v>
      </c>
      <c r="AB8">
        <v>900</v>
      </c>
      <c r="AC8">
        <v>9</v>
      </c>
      <c r="AD8">
        <v>0</v>
      </c>
    </row>
    <row r="9" spans="2:30">
      <c r="C9" s="53">
        <v>45838</v>
      </c>
      <c r="D9" t="s">
        <v>12</v>
      </c>
      <c r="E9" s="53" t="s">
        <v>271</v>
      </c>
      <c r="F9" s="53"/>
      <c r="G9" s="53"/>
      <c r="H9" s="53"/>
      <c r="I9" t="s">
        <v>369</v>
      </c>
      <c r="J9">
        <v>109</v>
      </c>
      <c r="K9" t="s">
        <v>91</v>
      </c>
      <c r="L9">
        <v>1822.82</v>
      </c>
      <c r="M9">
        <v>40</v>
      </c>
      <c r="N9">
        <v>12</v>
      </c>
      <c r="O9" s="96"/>
      <c r="P9" s="96"/>
      <c r="Q9">
        <v>2500</v>
      </c>
      <c r="R9">
        <v>2000</v>
      </c>
      <c r="S9">
        <v>500</v>
      </c>
      <c r="T9">
        <v>369</v>
      </c>
      <c r="U9">
        <v>30000</v>
      </c>
      <c r="V9">
        <v>3200</v>
      </c>
      <c r="W9">
        <v>10000</v>
      </c>
      <c r="X9">
        <v>1200</v>
      </c>
      <c r="Y9">
        <v>800</v>
      </c>
      <c r="Z9" s="98">
        <v>7335.05</v>
      </c>
      <c r="AA9">
        <v>1140</v>
      </c>
      <c r="AB9">
        <v>900</v>
      </c>
      <c r="AC9">
        <v>369</v>
      </c>
      <c r="AD9">
        <v>4557.05</v>
      </c>
    </row>
    <row r="10" spans="2:30">
      <c r="C10" s="53">
        <v>45797</v>
      </c>
      <c r="D10" t="s">
        <v>12</v>
      </c>
      <c r="E10" s="53" t="s">
        <v>275</v>
      </c>
      <c r="F10" s="53"/>
      <c r="G10" s="53"/>
      <c r="H10" s="53"/>
      <c r="I10" t="s">
        <v>371</v>
      </c>
      <c r="J10">
        <v>90</v>
      </c>
      <c r="K10" t="s">
        <v>92</v>
      </c>
      <c r="L10">
        <v>649.66999999999996</v>
      </c>
      <c r="M10">
        <v>13</v>
      </c>
      <c r="N10">
        <v>6</v>
      </c>
      <c r="O10" s="96"/>
      <c r="P10" s="96"/>
      <c r="Q10">
        <v>2000</v>
      </c>
      <c r="R10">
        <v>1500</v>
      </c>
      <c r="S10">
        <v>500</v>
      </c>
      <c r="T10">
        <v>126</v>
      </c>
      <c r="U10">
        <v>20000</v>
      </c>
      <c r="V10">
        <v>2500</v>
      </c>
      <c r="W10">
        <v>7000</v>
      </c>
      <c r="X10">
        <v>800</v>
      </c>
      <c r="Y10">
        <v>600</v>
      </c>
      <c r="Z10" s="98">
        <v>3346.1750000000002</v>
      </c>
      <c r="AA10">
        <v>570</v>
      </c>
      <c r="AB10">
        <v>900</v>
      </c>
      <c r="AC10">
        <v>126</v>
      </c>
      <c r="AD10">
        <v>1624.175</v>
      </c>
    </row>
    <row r="11" spans="2:30">
      <c r="C11" s="53">
        <v>45838</v>
      </c>
      <c r="D11" t="s">
        <v>12</v>
      </c>
      <c r="E11" s="53" t="s">
        <v>271</v>
      </c>
      <c r="F11" s="53"/>
      <c r="G11" s="53"/>
      <c r="H11" s="53"/>
      <c r="I11" t="s">
        <v>372</v>
      </c>
      <c r="J11">
        <v>107</v>
      </c>
      <c r="K11" t="s">
        <v>94</v>
      </c>
      <c r="L11">
        <v>2123.9499999999998</v>
      </c>
      <c r="M11">
        <v>30</v>
      </c>
      <c r="N11">
        <v>12</v>
      </c>
      <c r="O11" s="96"/>
      <c r="P11" s="96"/>
      <c r="Q11">
        <v>2500</v>
      </c>
      <c r="R11">
        <v>2000</v>
      </c>
      <c r="S11">
        <v>500</v>
      </c>
      <c r="T11">
        <v>279</v>
      </c>
      <c r="U11">
        <v>30000</v>
      </c>
      <c r="V11">
        <v>3200</v>
      </c>
      <c r="W11">
        <v>10000</v>
      </c>
      <c r="X11">
        <v>1200</v>
      </c>
      <c r="Y11">
        <v>800</v>
      </c>
      <c r="Z11" s="98">
        <v>7907.875</v>
      </c>
      <c r="AA11">
        <v>1140</v>
      </c>
      <c r="AB11">
        <v>900</v>
      </c>
      <c r="AC11">
        <v>279</v>
      </c>
      <c r="AD11">
        <v>5309.875</v>
      </c>
    </row>
    <row r="12" spans="2:30">
      <c r="C12" s="53">
        <v>45797</v>
      </c>
      <c r="D12" t="s">
        <v>12</v>
      </c>
      <c r="E12" s="53" t="s">
        <v>271</v>
      </c>
      <c r="F12" s="53"/>
      <c r="G12" s="53"/>
      <c r="H12" s="53"/>
      <c r="I12" t="s">
        <v>373</v>
      </c>
      <c r="J12">
        <v>82</v>
      </c>
      <c r="K12" t="s">
        <v>99</v>
      </c>
      <c r="L12">
        <v>1571.27</v>
      </c>
      <c r="M12">
        <v>30</v>
      </c>
      <c r="N12">
        <v>10</v>
      </c>
      <c r="O12" s="96"/>
      <c r="P12" s="96"/>
      <c r="Q12">
        <v>2000</v>
      </c>
      <c r="R12">
        <v>1500</v>
      </c>
      <c r="S12">
        <v>500</v>
      </c>
      <c r="T12">
        <v>279</v>
      </c>
      <c r="U12">
        <v>20000</v>
      </c>
      <c r="V12">
        <v>3200</v>
      </c>
      <c r="W12">
        <v>10000</v>
      </c>
      <c r="X12">
        <v>1200</v>
      </c>
      <c r="Y12">
        <v>800</v>
      </c>
      <c r="Z12" s="98">
        <v>6336.1750000000002</v>
      </c>
      <c r="AA12">
        <v>950</v>
      </c>
      <c r="AB12">
        <v>900</v>
      </c>
      <c r="AC12">
        <v>279</v>
      </c>
      <c r="AD12">
        <v>3928.1750000000002</v>
      </c>
    </row>
    <row r="13" spans="2:30">
      <c r="C13" s="53">
        <v>45903</v>
      </c>
      <c r="D13" t="s">
        <v>374</v>
      </c>
      <c r="E13" s="53" t="s">
        <v>275</v>
      </c>
      <c r="F13" s="53"/>
      <c r="G13" s="53"/>
      <c r="H13" s="53"/>
      <c r="I13" t="s">
        <v>375</v>
      </c>
      <c r="J13">
        <v>123</v>
      </c>
      <c r="K13" t="s">
        <v>217</v>
      </c>
      <c r="L13">
        <v>1212.9100000000001</v>
      </c>
      <c r="M13">
        <v>32</v>
      </c>
      <c r="N13">
        <v>8</v>
      </c>
      <c r="O13" s="96"/>
      <c r="P13" s="96"/>
      <c r="Q13">
        <v>2500</v>
      </c>
      <c r="R13">
        <v>2000</v>
      </c>
      <c r="S13">
        <v>500</v>
      </c>
      <c r="T13">
        <v>297</v>
      </c>
      <c r="U13">
        <v>20000</v>
      </c>
      <c r="V13">
        <v>2500</v>
      </c>
      <c r="W13">
        <v>7000</v>
      </c>
      <c r="X13">
        <v>800</v>
      </c>
      <c r="Y13">
        <v>600</v>
      </c>
      <c r="Z13" s="98">
        <v>5286.2749999999996</v>
      </c>
      <c r="AA13">
        <v>760</v>
      </c>
      <c r="AB13">
        <v>900</v>
      </c>
      <c r="AC13">
        <v>297</v>
      </c>
      <c r="AD13">
        <v>3032.2750000000001</v>
      </c>
    </row>
    <row r="14" spans="2:30">
      <c r="C14" s="53">
        <v>45838</v>
      </c>
      <c r="D14" t="s">
        <v>12</v>
      </c>
      <c r="E14" s="53" t="s">
        <v>271</v>
      </c>
      <c r="F14" s="53"/>
      <c r="G14" s="53"/>
      <c r="H14" s="53"/>
      <c r="I14" t="s">
        <v>377</v>
      </c>
      <c r="J14">
        <v>110</v>
      </c>
      <c r="K14" t="s">
        <v>102</v>
      </c>
      <c r="L14">
        <v>1725.94</v>
      </c>
      <c r="M14">
        <v>30</v>
      </c>
      <c r="N14">
        <v>12</v>
      </c>
      <c r="O14" s="96"/>
      <c r="P14" s="96"/>
      <c r="Q14">
        <v>2000</v>
      </c>
      <c r="R14">
        <v>1500</v>
      </c>
      <c r="S14">
        <v>500</v>
      </c>
      <c r="T14">
        <v>279</v>
      </c>
      <c r="U14">
        <v>30000</v>
      </c>
      <c r="V14">
        <v>3200</v>
      </c>
      <c r="W14">
        <v>10000</v>
      </c>
      <c r="X14">
        <v>1200</v>
      </c>
      <c r="Y14">
        <v>800</v>
      </c>
      <c r="Z14" s="98">
        <v>6912.85</v>
      </c>
      <c r="AA14">
        <v>1140</v>
      </c>
      <c r="AB14">
        <v>900</v>
      </c>
      <c r="AC14">
        <v>279</v>
      </c>
      <c r="AD14">
        <v>4314.8500000000004</v>
      </c>
    </row>
    <row r="15" spans="2:30">
      <c r="C15" s="53">
        <v>45859</v>
      </c>
      <c r="D15" t="s">
        <v>364</v>
      </c>
      <c r="E15" s="53" t="s">
        <v>276</v>
      </c>
      <c r="F15" s="53"/>
      <c r="G15" s="53"/>
      <c r="H15" s="53"/>
      <c r="I15" s="53" t="s">
        <v>378</v>
      </c>
      <c r="J15">
        <v>119</v>
      </c>
      <c r="K15" t="s">
        <v>219</v>
      </c>
      <c r="L15">
        <v>3832</v>
      </c>
      <c r="M15">
        <v>81</v>
      </c>
      <c r="O15" s="96"/>
      <c r="P15" s="96"/>
      <c r="Q15">
        <v>2500</v>
      </c>
      <c r="R15">
        <v>2000</v>
      </c>
      <c r="S15">
        <v>500</v>
      </c>
      <c r="T15">
        <v>738</v>
      </c>
      <c r="U15">
        <v>35000</v>
      </c>
      <c r="V15">
        <v>4500</v>
      </c>
      <c r="W15">
        <v>15000</v>
      </c>
      <c r="X15">
        <v>1500</v>
      </c>
      <c r="Y15">
        <v>1000</v>
      </c>
      <c r="Z15" s="98">
        <v>11956</v>
      </c>
      <c r="AA15">
        <v>0</v>
      </c>
      <c r="AB15">
        <v>900</v>
      </c>
      <c r="AC15">
        <v>738</v>
      </c>
      <c r="AD15">
        <v>9580</v>
      </c>
    </row>
    <row r="16" spans="2:30">
      <c r="C16" s="55">
        <v>45826</v>
      </c>
      <c r="D16" t="s">
        <v>12</v>
      </c>
      <c r="E16" s="53" t="s">
        <v>272</v>
      </c>
      <c r="F16" s="53"/>
      <c r="G16" s="53"/>
      <c r="H16" s="53"/>
      <c r="I16" t="s">
        <v>379</v>
      </c>
      <c r="J16">
        <v>117</v>
      </c>
      <c r="K16" t="s">
        <v>103</v>
      </c>
      <c r="L16">
        <v>2056.34</v>
      </c>
      <c r="M16">
        <v>35</v>
      </c>
      <c r="O16" s="96"/>
      <c r="P16" s="96"/>
      <c r="Q16">
        <v>2500</v>
      </c>
      <c r="R16">
        <v>2000</v>
      </c>
      <c r="S16">
        <v>500</v>
      </c>
      <c r="T16">
        <v>324</v>
      </c>
      <c r="U16">
        <v>30000</v>
      </c>
      <c r="V16">
        <v>3200</v>
      </c>
      <c r="W16">
        <v>10000</v>
      </c>
      <c r="X16">
        <v>1200</v>
      </c>
      <c r="Y16">
        <v>800</v>
      </c>
      <c r="Z16" s="98">
        <v>6688.85</v>
      </c>
      <c r="AA16">
        <v>0</v>
      </c>
      <c r="AB16">
        <v>900</v>
      </c>
      <c r="AC16">
        <v>324</v>
      </c>
      <c r="AD16">
        <v>5140.8500000000004</v>
      </c>
    </row>
    <row r="17" spans="3:30">
      <c r="C17" s="53">
        <v>45629</v>
      </c>
      <c r="D17" t="s">
        <v>12</v>
      </c>
      <c r="E17" s="53" t="s">
        <v>275</v>
      </c>
      <c r="F17" s="53"/>
      <c r="G17" s="53"/>
      <c r="H17" s="53"/>
      <c r="I17" t="s">
        <v>380</v>
      </c>
      <c r="J17">
        <v>52</v>
      </c>
      <c r="K17" t="s">
        <v>61</v>
      </c>
      <c r="L17">
        <v>1204.43</v>
      </c>
      <c r="M17">
        <v>33</v>
      </c>
      <c r="N17">
        <v>8</v>
      </c>
      <c r="O17" s="96"/>
      <c r="P17" s="96"/>
      <c r="Q17">
        <v>2000</v>
      </c>
      <c r="R17">
        <v>1500</v>
      </c>
      <c r="S17">
        <v>500</v>
      </c>
      <c r="T17">
        <v>306</v>
      </c>
      <c r="U17">
        <v>20000</v>
      </c>
      <c r="V17">
        <v>2500</v>
      </c>
      <c r="W17">
        <v>7000</v>
      </c>
      <c r="X17">
        <v>800</v>
      </c>
      <c r="Y17">
        <v>600</v>
      </c>
      <c r="Z17" s="98">
        <v>5283.0749999999998</v>
      </c>
      <c r="AA17">
        <v>760</v>
      </c>
      <c r="AB17">
        <v>900</v>
      </c>
      <c r="AC17">
        <v>306</v>
      </c>
      <c r="AD17" s="29">
        <v>3011.0749999999998</v>
      </c>
    </row>
    <row r="18" spans="3:30">
      <c r="C18" s="53">
        <v>45754</v>
      </c>
      <c r="D18" t="s">
        <v>12</v>
      </c>
      <c r="E18" s="53" t="s">
        <v>276</v>
      </c>
      <c r="F18" s="53"/>
      <c r="G18" s="53"/>
      <c r="H18" s="53"/>
      <c r="I18" t="s">
        <v>381</v>
      </c>
      <c r="J18">
        <v>74</v>
      </c>
      <c r="K18" t="s">
        <v>104</v>
      </c>
      <c r="L18">
        <v>2296</v>
      </c>
      <c r="M18">
        <v>41</v>
      </c>
      <c r="N18">
        <v>12</v>
      </c>
      <c r="O18" s="96"/>
      <c r="P18" s="96"/>
      <c r="Q18">
        <v>2000</v>
      </c>
      <c r="R18">
        <v>1500</v>
      </c>
      <c r="S18">
        <v>500</v>
      </c>
      <c r="T18">
        <v>378</v>
      </c>
      <c r="U18">
        <v>30000</v>
      </c>
      <c r="V18">
        <v>3200</v>
      </c>
      <c r="W18">
        <v>10000</v>
      </c>
      <c r="X18">
        <v>1200</v>
      </c>
      <c r="Y18">
        <v>800</v>
      </c>
      <c r="Z18" s="98">
        <v>8536</v>
      </c>
      <c r="AA18">
        <v>1140</v>
      </c>
      <c r="AB18">
        <v>900</v>
      </c>
      <c r="AC18">
        <v>378</v>
      </c>
      <c r="AD18">
        <v>5740</v>
      </c>
    </row>
    <row r="19" spans="3:30">
      <c r="C19" s="53">
        <v>45797</v>
      </c>
      <c r="D19" t="s">
        <v>12</v>
      </c>
      <c r="E19" s="53" t="s">
        <v>276</v>
      </c>
      <c r="F19" s="53"/>
      <c r="G19" s="53"/>
      <c r="H19" s="53"/>
      <c r="I19" t="s">
        <v>382</v>
      </c>
      <c r="J19">
        <v>83</v>
      </c>
      <c r="K19" t="s">
        <v>105</v>
      </c>
      <c r="L19">
        <v>4094</v>
      </c>
      <c r="M19">
        <v>66</v>
      </c>
      <c r="N19">
        <v>12</v>
      </c>
      <c r="O19" s="96"/>
      <c r="P19" s="96"/>
      <c r="Q19">
        <v>2000</v>
      </c>
      <c r="R19">
        <v>1500</v>
      </c>
      <c r="S19">
        <v>500</v>
      </c>
      <c r="T19">
        <v>603</v>
      </c>
      <c r="U19">
        <v>35000</v>
      </c>
      <c r="V19">
        <v>4500</v>
      </c>
      <c r="W19">
        <v>15000</v>
      </c>
      <c r="X19">
        <v>1500</v>
      </c>
      <c r="Y19">
        <v>1000</v>
      </c>
      <c r="Z19" s="98">
        <v>13481</v>
      </c>
      <c r="AA19">
        <v>1140</v>
      </c>
      <c r="AB19">
        <v>900</v>
      </c>
      <c r="AC19">
        <v>603</v>
      </c>
      <c r="AD19">
        <v>10235</v>
      </c>
    </row>
    <row r="20" spans="3:30">
      <c r="C20" s="53">
        <v>45797</v>
      </c>
      <c r="D20" t="s">
        <v>12</v>
      </c>
      <c r="E20" s="53" t="s">
        <v>275</v>
      </c>
      <c r="F20" s="53"/>
      <c r="G20" s="53"/>
      <c r="H20" s="53"/>
      <c r="I20" t="s">
        <v>383</v>
      </c>
      <c r="J20">
        <v>92</v>
      </c>
      <c r="K20" t="s">
        <v>111</v>
      </c>
      <c r="L20">
        <v>2837.6</v>
      </c>
      <c r="M20">
        <v>46</v>
      </c>
      <c r="N20">
        <v>12</v>
      </c>
      <c r="O20" s="96"/>
      <c r="P20" s="96"/>
      <c r="Q20">
        <v>2500</v>
      </c>
      <c r="R20">
        <v>2000</v>
      </c>
      <c r="S20">
        <v>500</v>
      </c>
      <c r="T20">
        <v>423</v>
      </c>
      <c r="U20">
        <v>35000</v>
      </c>
      <c r="V20">
        <v>3200</v>
      </c>
      <c r="W20">
        <v>10000</v>
      </c>
      <c r="X20">
        <v>1200</v>
      </c>
      <c r="Y20">
        <v>1000</v>
      </c>
      <c r="Z20" s="98">
        <v>9980</v>
      </c>
      <c r="AA20">
        <v>1140</v>
      </c>
      <c r="AB20">
        <v>900</v>
      </c>
      <c r="AC20">
        <v>423</v>
      </c>
      <c r="AD20">
        <v>7094</v>
      </c>
    </row>
    <row r="21" spans="3:30">
      <c r="C21" s="53">
        <v>45797</v>
      </c>
      <c r="D21" t="s">
        <v>12</v>
      </c>
      <c r="E21" s="53" t="s">
        <v>271</v>
      </c>
      <c r="F21" s="53"/>
      <c r="G21" s="53"/>
      <c r="H21" s="53"/>
      <c r="I21" t="s">
        <v>384</v>
      </c>
      <c r="J21">
        <v>87</v>
      </c>
      <c r="K21" t="s">
        <v>114</v>
      </c>
      <c r="L21">
        <v>1030.9100000000001</v>
      </c>
      <c r="M21">
        <v>20</v>
      </c>
      <c r="N21">
        <v>8</v>
      </c>
      <c r="O21" s="96"/>
      <c r="P21" s="96"/>
      <c r="Q21">
        <v>2000</v>
      </c>
      <c r="R21">
        <v>1500</v>
      </c>
      <c r="S21">
        <v>500</v>
      </c>
      <c r="T21">
        <v>189</v>
      </c>
      <c r="U21">
        <v>20000</v>
      </c>
      <c r="V21">
        <v>2500</v>
      </c>
      <c r="W21">
        <v>7000</v>
      </c>
      <c r="X21">
        <v>800</v>
      </c>
      <c r="Y21">
        <v>600</v>
      </c>
      <c r="Z21" s="98">
        <v>4615.2749999999996</v>
      </c>
      <c r="AA21">
        <v>760</v>
      </c>
      <c r="AB21">
        <v>900</v>
      </c>
      <c r="AC21">
        <v>189</v>
      </c>
      <c r="AD21">
        <v>2577.2750000000001</v>
      </c>
    </row>
    <row r="22" spans="3:30">
      <c r="C22" s="53">
        <v>45838</v>
      </c>
      <c r="D22" t="s">
        <v>12</v>
      </c>
      <c r="E22" s="53" t="s">
        <v>271</v>
      </c>
      <c r="F22" s="53"/>
      <c r="G22" s="53"/>
      <c r="H22" s="53"/>
      <c r="I22" t="s">
        <v>385</v>
      </c>
      <c r="J22">
        <v>111</v>
      </c>
      <c r="K22" t="s">
        <v>116</v>
      </c>
      <c r="L22">
        <v>3270.85</v>
      </c>
      <c r="M22">
        <v>63</v>
      </c>
      <c r="N22">
        <v>12</v>
      </c>
      <c r="O22" s="96"/>
      <c r="P22" s="96"/>
      <c r="Q22">
        <v>2500</v>
      </c>
      <c r="R22">
        <v>2000</v>
      </c>
      <c r="S22">
        <v>500</v>
      </c>
      <c r="T22">
        <v>576</v>
      </c>
      <c r="U22">
        <v>35000</v>
      </c>
      <c r="V22">
        <v>4500</v>
      </c>
      <c r="W22">
        <v>15000</v>
      </c>
      <c r="X22">
        <v>1500</v>
      </c>
      <c r="Y22">
        <v>1000</v>
      </c>
      <c r="Z22" s="98">
        <v>11369.125</v>
      </c>
      <c r="AA22">
        <v>1140</v>
      </c>
      <c r="AB22">
        <v>900</v>
      </c>
      <c r="AC22">
        <v>576</v>
      </c>
      <c r="AD22">
        <v>8177.125</v>
      </c>
    </row>
    <row r="23" spans="3:30">
      <c r="C23" s="53">
        <v>45903</v>
      </c>
      <c r="D23" t="s">
        <v>364</v>
      </c>
      <c r="E23" s="53" t="s">
        <v>276</v>
      </c>
      <c r="F23" s="53"/>
      <c r="G23" s="53"/>
      <c r="H23" s="53"/>
      <c r="I23" s="53" t="s">
        <v>386</v>
      </c>
      <c r="J23">
        <v>125</v>
      </c>
      <c r="K23" t="s">
        <v>224</v>
      </c>
      <c r="O23" s="96"/>
      <c r="P23" s="96"/>
      <c r="Q23">
        <v>0</v>
      </c>
      <c r="T23">
        <v>9</v>
      </c>
      <c r="Z23" s="98">
        <v>918</v>
      </c>
      <c r="AA23">
        <v>0</v>
      </c>
      <c r="AB23">
        <v>900</v>
      </c>
      <c r="AC23">
        <v>9</v>
      </c>
      <c r="AD23">
        <v>0</v>
      </c>
    </row>
    <row r="24" spans="3:30">
      <c r="C24" s="53">
        <v>45629</v>
      </c>
      <c r="D24" t="s">
        <v>12</v>
      </c>
      <c r="E24" s="53" t="s">
        <v>271</v>
      </c>
      <c r="F24" s="53"/>
      <c r="G24" s="53"/>
      <c r="H24" s="53"/>
      <c r="I24" t="s">
        <v>387</v>
      </c>
      <c r="J24">
        <v>12</v>
      </c>
      <c r="K24" t="s">
        <v>45</v>
      </c>
      <c r="L24">
        <v>2647.89</v>
      </c>
      <c r="M24">
        <v>40</v>
      </c>
      <c r="N24">
        <v>10</v>
      </c>
      <c r="O24" s="96"/>
      <c r="P24" s="96"/>
      <c r="Q24">
        <v>2000</v>
      </c>
      <c r="R24">
        <v>1500</v>
      </c>
      <c r="S24">
        <v>500</v>
      </c>
      <c r="T24">
        <v>369</v>
      </c>
      <c r="U24">
        <v>30000</v>
      </c>
      <c r="V24">
        <v>3200</v>
      </c>
      <c r="W24">
        <v>10000</v>
      </c>
      <c r="X24">
        <v>1200</v>
      </c>
      <c r="Y24">
        <v>800</v>
      </c>
      <c r="Z24" s="98">
        <v>9207.7250000000004</v>
      </c>
      <c r="AA24">
        <v>950</v>
      </c>
      <c r="AB24">
        <v>900</v>
      </c>
      <c r="AC24">
        <v>369</v>
      </c>
      <c r="AD24" s="29">
        <v>6619.7250000000004</v>
      </c>
    </row>
    <row r="25" spans="3:30">
      <c r="C25" s="53">
        <v>45629</v>
      </c>
      <c r="D25" t="s">
        <v>12</v>
      </c>
      <c r="E25" s="53" t="s">
        <v>276</v>
      </c>
      <c r="F25" s="53"/>
      <c r="G25" s="53"/>
      <c r="H25" s="53"/>
      <c r="I25" t="s">
        <v>388</v>
      </c>
      <c r="J25">
        <v>2</v>
      </c>
      <c r="K25" t="s">
        <v>65</v>
      </c>
      <c r="L25">
        <v>1176.9100000000001</v>
      </c>
      <c r="M25">
        <v>22</v>
      </c>
      <c r="N25">
        <v>8</v>
      </c>
      <c r="O25" s="96"/>
      <c r="P25" s="96"/>
      <c r="Q25">
        <v>2000</v>
      </c>
      <c r="R25">
        <v>1500</v>
      </c>
      <c r="S25">
        <v>500</v>
      </c>
      <c r="T25">
        <v>207</v>
      </c>
      <c r="U25">
        <v>20000</v>
      </c>
      <c r="V25">
        <v>2500</v>
      </c>
      <c r="W25">
        <v>7000</v>
      </c>
      <c r="X25">
        <v>800</v>
      </c>
      <c r="Y25">
        <v>600</v>
      </c>
      <c r="Z25" s="98">
        <v>5016.2749999999996</v>
      </c>
      <c r="AA25">
        <v>760</v>
      </c>
      <c r="AB25">
        <v>900</v>
      </c>
      <c r="AC25">
        <v>207</v>
      </c>
      <c r="AD25" s="29">
        <v>2942.2750000000001</v>
      </c>
    </row>
    <row r="26" spans="3:30">
      <c r="C26" s="53">
        <v>45754</v>
      </c>
      <c r="D26" t="s">
        <v>12</v>
      </c>
      <c r="E26" s="53" t="s">
        <v>276</v>
      </c>
      <c r="F26" s="53"/>
      <c r="G26" s="53"/>
      <c r="H26" s="53"/>
      <c r="I26" t="s">
        <v>389</v>
      </c>
      <c r="J26">
        <v>78</v>
      </c>
      <c r="K26" t="s">
        <v>117</v>
      </c>
      <c r="L26">
        <v>551</v>
      </c>
      <c r="M26">
        <v>12</v>
      </c>
      <c r="N26">
        <v>6</v>
      </c>
      <c r="O26" s="96"/>
      <c r="P26" s="96"/>
      <c r="Q26">
        <v>2000</v>
      </c>
      <c r="R26">
        <v>1500</v>
      </c>
      <c r="S26">
        <v>500</v>
      </c>
      <c r="T26">
        <v>117</v>
      </c>
      <c r="U26">
        <v>20000</v>
      </c>
      <c r="V26">
        <v>2500</v>
      </c>
      <c r="W26">
        <v>7000</v>
      </c>
      <c r="X26">
        <v>800</v>
      </c>
      <c r="Y26">
        <v>600</v>
      </c>
      <c r="Z26" s="98">
        <v>3081.5</v>
      </c>
      <c r="AA26">
        <v>570</v>
      </c>
      <c r="AB26">
        <v>900</v>
      </c>
      <c r="AC26">
        <v>117</v>
      </c>
      <c r="AD26">
        <v>1377.5</v>
      </c>
    </row>
    <row r="27" spans="3:30">
      <c r="C27" s="53">
        <v>45797</v>
      </c>
      <c r="D27" t="s">
        <v>288</v>
      </c>
      <c r="E27" s="53" t="s">
        <v>276</v>
      </c>
      <c r="F27" s="53"/>
      <c r="G27" s="53"/>
      <c r="H27" s="53"/>
      <c r="I27" t="s">
        <v>390</v>
      </c>
      <c r="J27">
        <v>96</v>
      </c>
      <c r="K27" t="s">
        <v>118</v>
      </c>
      <c r="L27">
        <v>2710</v>
      </c>
      <c r="M27">
        <v>60</v>
      </c>
      <c r="N27">
        <v>12</v>
      </c>
      <c r="O27" s="96"/>
      <c r="P27" s="96"/>
      <c r="Q27">
        <v>2000</v>
      </c>
      <c r="R27">
        <v>1500</v>
      </c>
      <c r="S27">
        <v>500</v>
      </c>
      <c r="T27">
        <v>549</v>
      </c>
      <c r="U27">
        <v>30000</v>
      </c>
      <c r="V27">
        <v>3200</v>
      </c>
      <c r="W27">
        <v>10000</v>
      </c>
      <c r="X27">
        <v>1200</v>
      </c>
      <c r="Y27">
        <v>800</v>
      </c>
      <c r="Z27" s="98">
        <v>9913</v>
      </c>
      <c r="AA27">
        <v>1140</v>
      </c>
      <c r="AB27">
        <v>900</v>
      </c>
      <c r="AC27">
        <v>549</v>
      </c>
      <c r="AD27">
        <v>6775</v>
      </c>
    </row>
    <row r="28" spans="3:30">
      <c r="C28" s="53">
        <v>45797</v>
      </c>
      <c r="D28" t="s">
        <v>288</v>
      </c>
      <c r="E28" s="53" t="s">
        <v>276</v>
      </c>
      <c r="F28" s="53"/>
      <c r="G28" s="53"/>
      <c r="H28" s="53"/>
      <c r="I28" t="s">
        <v>391</v>
      </c>
      <c r="J28">
        <v>100</v>
      </c>
      <c r="K28" t="s">
        <v>119</v>
      </c>
      <c r="L28">
        <v>2710</v>
      </c>
      <c r="M28">
        <v>61</v>
      </c>
      <c r="N28">
        <v>12</v>
      </c>
      <c r="O28" s="96"/>
      <c r="P28" s="96"/>
      <c r="Q28">
        <v>2000</v>
      </c>
      <c r="R28">
        <v>1500</v>
      </c>
      <c r="S28">
        <v>500</v>
      </c>
      <c r="T28">
        <v>558</v>
      </c>
      <c r="U28">
        <v>30000</v>
      </c>
      <c r="V28">
        <v>3200</v>
      </c>
      <c r="W28">
        <v>10000</v>
      </c>
      <c r="X28">
        <v>1200</v>
      </c>
      <c r="Y28">
        <v>800</v>
      </c>
      <c r="Z28" s="98">
        <v>9931</v>
      </c>
      <c r="AA28">
        <v>1140</v>
      </c>
      <c r="AB28">
        <v>900</v>
      </c>
      <c r="AC28">
        <v>558</v>
      </c>
      <c r="AD28">
        <v>6775</v>
      </c>
    </row>
    <row r="29" spans="3:30">
      <c r="C29" s="53">
        <v>45868</v>
      </c>
      <c r="D29" t="s">
        <v>392</v>
      </c>
      <c r="E29" s="53" t="s">
        <v>272</v>
      </c>
      <c r="F29" s="53"/>
      <c r="G29" s="53"/>
      <c r="H29" s="53"/>
      <c r="I29" t="s">
        <v>393</v>
      </c>
      <c r="J29">
        <v>122</v>
      </c>
      <c r="K29" t="s">
        <v>394</v>
      </c>
      <c r="O29" s="96"/>
      <c r="P29" s="96"/>
      <c r="Q29">
        <v>2500</v>
      </c>
      <c r="R29">
        <v>2000</v>
      </c>
      <c r="S29">
        <v>500</v>
      </c>
      <c r="T29">
        <v>9</v>
      </c>
      <c r="U29">
        <v>20000</v>
      </c>
      <c r="V29">
        <v>2500</v>
      </c>
      <c r="W29">
        <v>7000</v>
      </c>
      <c r="X29">
        <v>800</v>
      </c>
      <c r="Y29">
        <v>600</v>
      </c>
      <c r="Z29" s="98">
        <v>918</v>
      </c>
      <c r="AA29">
        <v>0</v>
      </c>
      <c r="AB29">
        <v>900</v>
      </c>
      <c r="AC29">
        <v>9</v>
      </c>
      <c r="AD29">
        <v>0</v>
      </c>
    </row>
    <row r="30" spans="3:30">
      <c r="C30" s="53">
        <v>45860</v>
      </c>
      <c r="D30" t="s">
        <v>392</v>
      </c>
      <c r="E30" s="53" t="s">
        <v>272</v>
      </c>
      <c r="F30" s="53"/>
      <c r="G30" s="53"/>
      <c r="H30" s="53"/>
      <c r="I30" t="s">
        <v>395</v>
      </c>
      <c r="J30">
        <v>120</v>
      </c>
      <c r="K30" t="s">
        <v>229</v>
      </c>
      <c r="O30" s="96"/>
      <c r="P30" s="96"/>
      <c r="Q30">
        <v>2500</v>
      </c>
      <c r="R30">
        <v>2000</v>
      </c>
      <c r="S30">
        <v>500</v>
      </c>
      <c r="T30">
        <v>9</v>
      </c>
      <c r="U30">
        <v>20000</v>
      </c>
      <c r="V30">
        <v>2500</v>
      </c>
      <c r="W30">
        <v>7000</v>
      </c>
      <c r="X30">
        <v>800</v>
      </c>
      <c r="Y30">
        <v>600</v>
      </c>
      <c r="Z30" s="98">
        <v>918</v>
      </c>
      <c r="AA30">
        <v>0</v>
      </c>
      <c r="AB30">
        <v>900</v>
      </c>
      <c r="AC30">
        <v>9</v>
      </c>
      <c r="AD30">
        <v>0</v>
      </c>
    </row>
    <row r="31" spans="3:30">
      <c r="C31" s="53">
        <v>45926</v>
      </c>
      <c r="D31" t="s">
        <v>364</v>
      </c>
      <c r="E31" s="53" t="s">
        <v>276</v>
      </c>
      <c r="F31" s="53"/>
      <c r="G31" s="53"/>
      <c r="H31" s="53"/>
      <c r="I31" t="s">
        <v>396</v>
      </c>
      <c r="J31">
        <v>130</v>
      </c>
      <c r="K31" t="s">
        <v>230</v>
      </c>
      <c r="L31">
        <v>3699</v>
      </c>
      <c r="M31">
        <v>80</v>
      </c>
      <c r="O31" s="96"/>
      <c r="P31" s="96"/>
      <c r="Z31" s="98"/>
    </row>
    <row r="32" spans="3:30">
      <c r="C32" s="53">
        <v>45721</v>
      </c>
      <c r="D32" t="s">
        <v>12</v>
      </c>
      <c r="E32" s="53" t="s">
        <v>266</v>
      </c>
      <c r="F32" s="53"/>
      <c r="G32" s="53"/>
      <c r="H32" s="53"/>
      <c r="I32" t="s">
        <v>398</v>
      </c>
      <c r="J32">
        <v>65</v>
      </c>
      <c r="K32" t="s">
        <v>121</v>
      </c>
      <c r="L32">
        <v>1204</v>
      </c>
      <c r="M32">
        <v>22</v>
      </c>
      <c r="N32">
        <v>8</v>
      </c>
      <c r="O32" s="96"/>
      <c r="P32" s="96"/>
      <c r="Q32">
        <v>2000</v>
      </c>
      <c r="R32">
        <v>1500</v>
      </c>
      <c r="S32">
        <v>500</v>
      </c>
      <c r="T32">
        <v>207</v>
      </c>
      <c r="U32">
        <v>20000</v>
      </c>
      <c r="V32">
        <v>2500</v>
      </c>
      <c r="W32">
        <v>7000</v>
      </c>
      <c r="X32">
        <v>800</v>
      </c>
      <c r="Y32">
        <v>600</v>
      </c>
      <c r="Z32" s="98">
        <v>5084</v>
      </c>
      <c r="AA32">
        <v>760</v>
      </c>
      <c r="AB32">
        <v>900</v>
      </c>
      <c r="AC32">
        <v>207</v>
      </c>
      <c r="AD32" s="29">
        <v>3010</v>
      </c>
    </row>
    <row r="33" spans="3:30">
      <c r="C33" s="53">
        <v>45838</v>
      </c>
      <c r="D33" t="s">
        <v>12</v>
      </c>
      <c r="E33" s="53" t="s">
        <v>271</v>
      </c>
      <c r="F33" s="53"/>
      <c r="G33" s="53"/>
      <c r="H33" s="53"/>
      <c r="I33" t="s">
        <v>399</v>
      </c>
      <c r="J33">
        <v>112</v>
      </c>
      <c r="K33" t="s">
        <v>123</v>
      </c>
      <c r="L33">
        <v>3831.51</v>
      </c>
      <c r="M33">
        <v>80</v>
      </c>
      <c r="N33">
        <v>14</v>
      </c>
      <c r="O33" s="96"/>
      <c r="P33" s="96"/>
      <c r="Q33">
        <v>2500</v>
      </c>
      <c r="R33">
        <v>2000</v>
      </c>
      <c r="S33">
        <v>500</v>
      </c>
      <c r="T33">
        <v>729</v>
      </c>
      <c r="U33">
        <v>35000</v>
      </c>
      <c r="V33">
        <v>4500</v>
      </c>
      <c r="W33">
        <v>15000</v>
      </c>
      <c r="X33">
        <v>1500</v>
      </c>
      <c r="Y33">
        <v>1000</v>
      </c>
      <c r="Z33" s="98">
        <v>13266.775</v>
      </c>
      <c r="AA33">
        <v>1330</v>
      </c>
      <c r="AB33">
        <v>900</v>
      </c>
      <c r="AC33">
        <v>729</v>
      </c>
      <c r="AD33">
        <v>9578.7749999999996</v>
      </c>
    </row>
    <row r="34" spans="3:30">
      <c r="C34" s="53">
        <v>45909</v>
      </c>
      <c r="D34" t="s">
        <v>400</v>
      </c>
      <c r="E34" s="53" t="s">
        <v>275</v>
      </c>
      <c r="F34" s="53"/>
      <c r="G34" s="53"/>
      <c r="H34" s="53"/>
      <c r="I34" t="s">
        <v>401</v>
      </c>
      <c r="J34">
        <v>129</v>
      </c>
      <c r="K34" t="s">
        <v>402</v>
      </c>
      <c r="L34">
        <v>467.53</v>
      </c>
      <c r="M34">
        <v>12</v>
      </c>
      <c r="N34">
        <v>6</v>
      </c>
      <c r="O34" s="96"/>
      <c r="P34" s="96"/>
      <c r="Q34">
        <v>2000</v>
      </c>
      <c r="R34">
        <v>1500</v>
      </c>
      <c r="S34">
        <v>500</v>
      </c>
      <c r="T34">
        <v>117</v>
      </c>
      <c r="U34">
        <v>20000</v>
      </c>
      <c r="V34">
        <v>2500</v>
      </c>
      <c r="W34">
        <v>7000</v>
      </c>
      <c r="X34">
        <v>800</v>
      </c>
      <c r="Y34">
        <v>800</v>
      </c>
      <c r="Z34" s="98">
        <v>2872.8249999999998</v>
      </c>
      <c r="AA34">
        <v>570</v>
      </c>
      <c r="AB34">
        <v>900</v>
      </c>
      <c r="AC34">
        <v>117</v>
      </c>
      <c r="AD34">
        <v>1168.825</v>
      </c>
    </row>
    <row r="35" spans="3:30">
      <c r="C35" s="53">
        <v>45797</v>
      </c>
      <c r="D35" t="s">
        <v>12</v>
      </c>
      <c r="E35" s="53" t="s">
        <v>275</v>
      </c>
      <c r="F35" s="53"/>
      <c r="G35" s="53"/>
      <c r="H35" s="53"/>
      <c r="I35" t="s">
        <v>403</v>
      </c>
      <c r="J35">
        <v>86</v>
      </c>
      <c r="K35" t="s">
        <v>124</v>
      </c>
      <c r="L35">
        <v>2825.84</v>
      </c>
      <c r="M35">
        <v>54</v>
      </c>
      <c r="N35">
        <v>12</v>
      </c>
      <c r="O35" s="96"/>
      <c r="P35" s="96"/>
      <c r="Q35">
        <v>2000</v>
      </c>
      <c r="R35">
        <v>1500</v>
      </c>
      <c r="S35">
        <v>500</v>
      </c>
      <c r="T35">
        <v>495</v>
      </c>
      <c r="U35">
        <v>30000</v>
      </c>
      <c r="V35">
        <v>3200</v>
      </c>
      <c r="W35">
        <v>10000</v>
      </c>
      <c r="X35">
        <v>1200</v>
      </c>
      <c r="Y35">
        <v>800</v>
      </c>
      <c r="Z35" s="98">
        <v>10094.6</v>
      </c>
      <c r="AA35">
        <v>1140</v>
      </c>
      <c r="AB35">
        <v>900</v>
      </c>
      <c r="AC35">
        <v>495</v>
      </c>
      <c r="AD35">
        <v>7064.6</v>
      </c>
    </row>
    <row r="36" spans="3:30">
      <c r="C36" s="53">
        <v>45797</v>
      </c>
      <c r="D36" t="s">
        <v>288</v>
      </c>
      <c r="E36" s="53" t="s">
        <v>276</v>
      </c>
      <c r="F36" s="53"/>
      <c r="G36" s="53"/>
      <c r="H36" s="53"/>
      <c r="I36" t="s">
        <v>404</v>
      </c>
      <c r="J36">
        <v>95</v>
      </c>
      <c r="K36" t="s">
        <v>127</v>
      </c>
      <c r="L36">
        <v>5140</v>
      </c>
      <c r="M36">
        <v>72</v>
      </c>
      <c r="N36">
        <v>14</v>
      </c>
      <c r="O36" s="96"/>
      <c r="P36" s="96"/>
      <c r="Q36">
        <v>2000</v>
      </c>
      <c r="R36">
        <v>1500</v>
      </c>
      <c r="S36">
        <v>500</v>
      </c>
      <c r="T36">
        <v>657</v>
      </c>
      <c r="U36">
        <v>35000</v>
      </c>
      <c r="V36">
        <v>4500</v>
      </c>
      <c r="W36">
        <v>15000</v>
      </c>
      <c r="X36">
        <v>1500</v>
      </c>
      <c r="Y36">
        <v>1000</v>
      </c>
      <c r="Z36" s="98">
        <v>16394</v>
      </c>
      <c r="AA36">
        <v>1330</v>
      </c>
      <c r="AB36">
        <v>900</v>
      </c>
      <c r="AC36">
        <v>657</v>
      </c>
      <c r="AD36">
        <v>12850</v>
      </c>
    </row>
    <row r="37" spans="3:30">
      <c r="C37" s="53">
        <v>45826</v>
      </c>
      <c r="D37" t="s">
        <v>12</v>
      </c>
      <c r="E37" s="53" t="s">
        <v>271</v>
      </c>
      <c r="F37" s="53"/>
      <c r="G37" s="53"/>
      <c r="H37" s="53"/>
      <c r="I37" t="s">
        <v>405</v>
      </c>
      <c r="J37">
        <v>105</v>
      </c>
      <c r="K37" t="s">
        <v>283</v>
      </c>
      <c r="L37">
        <v>803.71</v>
      </c>
      <c r="M37">
        <v>14</v>
      </c>
      <c r="N37">
        <v>6</v>
      </c>
      <c r="O37" s="96"/>
      <c r="P37" s="96"/>
      <c r="Q37">
        <v>2500</v>
      </c>
      <c r="R37">
        <v>2000</v>
      </c>
      <c r="S37">
        <v>500</v>
      </c>
      <c r="T37">
        <v>135</v>
      </c>
      <c r="U37">
        <v>20000</v>
      </c>
      <c r="V37">
        <v>2500</v>
      </c>
      <c r="W37">
        <v>7000</v>
      </c>
      <c r="X37">
        <v>800</v>
      </c>
      <c r="Y37">
        <v>600</v>
      </c>
      <c r="Z37" s="98">
        <v>3749.2750000000001</v>
      </c>
      <c r="AA37">
        <v>570</v>
      </c>
      <c r="AB37">
        <v>900</v>
      </c>
      <c r="AC37">
        <v>135</v>
      </c>
      <c r="AD37">
        <v>2009.2750000000001</v>
      </c>
    </row>
    <row r="38" spans="3:30">
      <c r="C38" s="53">
        <v>45629</v>
      </c>
      <c r="D38" t="s">
        <v>12</v>
      </c>
      <c r="E38" s="53" t="s">
        <v>275</v>
      </c>
      <c r="F38" s="53"/>
      <c r="G38" s="53"/>
      <c r="H38" s="53"/>
      <c r="I38" t="s">
        <v>406</v>
      </c>
      <c r="J38">
        <v>49</v>
      </c>
      <c r="K38" t="s">
        <v>77</v>
      </c>
      <c r="L38">
        <v>524.71</v>
      </c>
      <c r="M38">
        <v>12</v>
      </c>
      <c r="N38">
        <v>6</v>
      </c>
      <c r="O38" s="96"/>
      <c r="P38" s="96"/>
      <c r="Q38">
        <v>2000</v>
      </c>
      <c r="R38">
        <v>1500</v>
      </c>
      <c r="S38">
        <v>500</v>
      </c>
      <c r="T38">
        <v>117</v>
      </c>
      <c r="U38">
        <v>15000</v>
      </c>
      <c r="V38">
        <v>2500</v>
      </c>
      <c r="W38">
        <v>7000</v>
      </c>
      <c r="X38">
        <v>800</v>
      </c>
      <c r="Y38">
        <v>600</v>
      </c>
      <c r="Z38" s="98">
        <v>3015.7750000000001</v>
      </c>
      <c r="AA38">
        <v>570</v>
      </c>
      <c r="AB38">
        <v>900</v>
      </c>
      <c r="AC38">
        <v>117</v>
      </c>
      <c r="AD38" s="29">
        <v>1311.7750000000001</v>
      </c>
    </row>
    <row r="39" spans="3:30">
      <c r="C39" s="53">
        <v>45910</v>
      </c>
      <c r="D39" t="s">
        <v>400</v>
      </c>
      <c r="E39" s="53" t="s">
        <v>275</v>
      </c>
      <c r="F39" s="53"/>
      <c r="G39" s="53"/>
      <c r="H39" s="53"/>
      <c r="I39" t="s">
        <v>407</v>
      </c>
      <c r="J39">
        <v>127</v>
      </c>
      <c r="K39" t="s">
        <v>408</v>
      </c>
      <c r="L39">
        <v>527.15</v>
      </c>
      <c r="M39">
        <v>8</v>
      </c>
      <c r="N39">
        <v>6</v>
      </c>
      <c r="O39" s="96"/>
      <c r="P39" s="96"/>
      <c r="Q39">
        <v>2000</v>
      </c>
      <c r="R39">
        <v>1500</v>
      </c>
      <c r="S39">
        <v>500</v>
      </c>
      <c r="T39">
        <v>81</v>
      </c>
      <c r="U39">
        <v>25000</v>
      </c>
      <c r="V39">
        <v>2500</v>
      </c>
      <c r="W39">
        <v>7000</v>
      </c>
      <c r="X39">
        <v>800</v>
      </c>
      <c r="Y39">
        <v>600</v>
      </c>
      <c r="Z39" s="98">
        <v>2949.875</v>
      </c>
      <c r="AA39">
        <v>570</v>
      </c>
      <c r="AB39">
        <v>900</v>
      </c>
      <c r="AC39">
        <v>81</v>
      </c>
      <c r="AD39">
        <v>1317.875</v>
      </c>
    </row>
    <row r="40" spans="3:30">
      <c r="C40" s="53">
        <v>45860</v>
      </c>
      <c r="D40" t="s">
        <v>409</v>
      </c>
      <c r="E40" s="53" t="s">
        <v>272</v>
      </c>
      <c r="F40" s="53"/>
      <c r="G40" s="53"/>
      <c r="H40" s="53"/>
      <c r="I40" t="s">
        <v>410</v>
      </c>
      <c r="J40">
        <v>121</v>
      </c>
      <c r="K40" t="s">
        <v>243</v>
      </c>
      <c r="L40" t="s">
        <v>411</v>
      </c>
      <c r="M40">
        <v>20</v>
      </c>
      <c r="O40" s="96"/>
      <c r="P40" s="96"/>
      <c r="Q40">
        <v>2500</v>
      </c>
      <c r="R40">
        <v>2000</v>
      </c>
      <c r="S40">
        <v>500</v>
      </c>
      <c r="T40">
        <v>189</v>
      </c>
      <c r="U40">
        <v>35000</v>
      </c>
      <c r="V40">
        <v>4500</v>
      </c>
      <c r="W40">
        <v>15000</v>
      </c>
      <c r="X40">
        <v>1500</v>
      </c>
      <c r="Y40">
        <v>1000</v>
      </c>
      <c r="Z40" s="98" t="e">
        <v>#VALUE!</v>
      </c>
      <c r="AA40">
        <v>0</v>
      </c>
      <c r="AB40">
        <v>900</v>
      </c>
      <c r="AC40">
        <v>189</v>
      </c>
      <c r="AD40" t="e">
        <v>#VALUE!</v>
      </c>
    </row>
    <row r="41" spans="3:30">
      <c r="C41" s="53">
        <v>45754</v>
      </c>
      <c r="D41" t="s">
        <v>12</v>
      </c>
      <c r="E41" s="53" t="s">
        <v>276</v>
      </c>
      <c r="F41" s="53"/>
      <c r="G41" s="53"/>
      <c r="H41" s="53"/>
      <c r="I41" t="s">
        <v>413</v>
      </c>
      <c r="J41">
        <v>69</v>
      </c>
      <c r="K41" t="s">
        <v>414</v>
      </c>
      <c r="L41">
        <v>3649.5</v>
      </c>
      <c r="M41">
        <v>67</v>
      </c>
      <c r="N41">
        <v>12</v>
      </c>
      <c r="O41" s="96"/>
      <c r="P41" s="96"/>
      <c r="Q41">
        <v>2000</v>
      </c>
      <c r="R41">
        <v>1500</v>
      </c>
      <c r="S41">
        <v>500</v>
      </c>
      <c r="T41">
        <v>612</v>
      </c>
      <c r="U41">
        <v>35000</v>
      </c>
      <c r="V41">
        <v>4500</v>
      </c>
      <c r="W41">
        <v>15000</v>
      </c>
      <c r="X41">
        <v>1500</v>
      </c>
      <c r="Y41">
        <v>1000</v>
      </c>
      <c r="Z41" s="98">
        <v>12387.75</v>
      </c>
      <c r="AA41">
        <v>1140</v>
      </c>
      <c r="AB41">
        <v>900</v>
      </c>
      <c r="AC41">
        <v>612</v>
      </c>
      <c r="AD41">
        <v>9123.75</v>
      </c>
    </row>
    <row r="42" spans="3:30">
      <c r="C42" s="53">
        <v>45868</v>
      </c>
      <c r="D42" t="s">
        <v>12</v>
      </c>
      <c r="E42" s="53" t="s">
        <v>275</v>
      </c>
      <c r="F42" s="53"/>
      <c r="G42" s="53"/>
      <c r="H42" s="53"/>
      <c r="I42" t="s">
        <v>415</v>
      </c>
      <c r="J42">
        <v>124</v>
      </c>
      <c r="K42" t="s">
        <v>135</v>
      </c>
      <c r="L42">
        <v>2869.9</v>
      </c>
      <c r="M42">
        <v>60</v>
      </c>
      <c r="N42">
        <v>12</v>
      </c>
      <c r="O42" s="96"/>
      <c r="P42" s="96"/>
      <c r="Q42">
        <v>2500</v>
      </c>
      <c r="R42">
        <v>2000</v>
      </c>
      <c r="S42">
        <v>500</v>
      </c>
      <c r="T42">
        <v>549</v>
      </c>
      <c r="U42">
        <v>35000</v>
      </c>
      <c r="V42">
        <v>3200</v>
      </c>
      <c r="W42">
        <v>10000</v>
      </c>
      <c r="X42">
        <v>1200</v>
      </c>
      <c r="Y42">
        <v>1000</v>
      </c>
      <c r="Z42" s="98">
        <v>10312.75</v>
      </c>
      <c r="AA42">
        <v>1140</v>
      </c>
      <c r="AB42">
        <v>900</v>
      </c>
      <c r="AC42">
        <v>549</v>
      </c>
      <c r="AD42">
        <v>7174.75</v>
      </c>
    </row>
    <row r="43" spans="3:30">
      <c r="C43" s="53">
        <v>45797</v>
      </c>
      <c r="D43" t="s">
        <v>12</v>
      </c>
      <c r="E43" s="53" t="s">
        <v>266</v>
      </c>
      <c r="F43" s="53"/>
      <c r="G43" s="53"/>
      <c r="H43" s="53"/>
      <c r="I43" t="s">
        <v>416</v>
      </c>
      <c r="J43">
        <v>94</v>
      </c>
      <c r="K43" t="s">
        <v>136</v>
      </c>
      <c r="L43">
        <v>456</v>
      </c>
      <c r="M43">
        <v>7</v>
      </c>
      <c r="N43">
        <v>6</v>
      </c>
      <c r="O43" s="96"/>
      <c r="P43" s="96"/>
      <c r="Q43">
        <v>2000</v>
      </c>
      <c r="R43">
        <v>1500</v>
      </c>
      <c r="S43">
        <v>500</v>
      </c>
      <c r="T43">
        <v>72</v>
      </c>
      <c r="U43">
        <v>20000</v>
      </c>
      <c r="V43">
        <v>2500</v>
      </c>
      <c r="W43">
        <v>7000</v>
      </c>
      <c r="X43">
        <v>800</v>
      </c>
      <c r="Y43">
        <v>600</v>
      </c>
      <c r="Z43" s="98">
        <v>2754</v>
      </c>
      <c r="AA43">
        <v>570</v>
      </c>
      <c r="AB43">
        <v>900</v>
      </c>
      <c r="AC43">
        <v>72</v>
      </c>
      <c r="AD43">
        <v>1140</v>
      </c>
    </row>
    <row r="44" spans="3:30">
      <c r="C44" s="53">
        <v>45629</v>
      </c>
      <c r="D44" t="s">
        <v>288</v>
      </c>
      <c r="E44" s="53" t="s">
        <v>266</v>
      </c>
      <c r="F44" s="53"/>
      <c r="G44" s="53"/>
      <c r="H44" s="53"/>
      <c r="I44" t="s">
        <v>417</v>
      </c>
      <c r="J44">
        <v>28</v>
      </c>
      <c r="K44" t="s">
        <v>72</v>
      </c>
      <c r="L44">
        <v>847.31</v>
      </c>
      <c r="M44">
        <v>13</v>
      </c>
      <c r="N44">
        <v>6</v>
      </c>
      <c r="O44" s="96"/>
      <c r="P44" s="96"/>
      <c r="Q44">
        <v>2000</v>
      </c>
      <c r="R44">
        <v>1500</v>
      </c>
      <c r="S44">
        <v>500</v>
      </c>
      <c r="T44">
        <v>126</v>
      </c>
      <c r="U44">
        <v>20000</v>
      </c>
      <c r="V44">
        <v>2500</v>
      </c>
      <c r="W44">
        <v>7000</v>
      </c>
      <c r="X44">
        <v>800</v>
      </c>
      <c r="Y44">
        <v>600</v>
      </c>
      <c r="Z44" s="98">
        <v>3840.2750000000001</v>
      </c>
      <c r="AA44">
        <v>570</v>
      </c>
      <c r="AB44">
        <v>900</v>
      </c>
      <c r="AC44">
        <v>126</v>
      </c>
      <c r="AD44" s="29">
        <v>2118.2750000000001</v>
      </c>
    </row>
    <row r="45" spans="3:30">
      <c r="C45" s="53">
        <v>45797</v>
      </c>
      <c r="D45" t="s">
        <v>12</v>
      </c>
      <c r="E45" s="53" t="s">
        <v>266</v>
      </c>
      <c r="F45" s="53"/>
      <c r="G45" s="53"/>
      <c r="H45" s="53"/>
      <c r="I45" t="s">
        <v>418</v>
      </c>
      <c r="J45">
        <v>99</v>
      </c>
      <c r="K45" t="s">
        <v>138</v>
      </c>
      <c r="L45" t="s">
        <v>419</v>
      </c>
      <c r="M45">
        <v>108</v>
      </c>
      <c r="N45">
        <v>12</v>
      </c>
      <c r="O45" s="96"/>
      <c r="P45" s="96"/>
      <c r="Q45">
        <v>2000</v>
      </c>
      <c r="R45">
        <v>1500</v>
      </c>
      <c r="S45">
        <v>500</v>
      </c>
      <c r="T45">
        <v>981</v>
      </c>
      <c r="U45">
        <v>35000</v>
      </c>
      <c r="V45">
        <v>4500</v>
      </c>
      <c r="W45">
        <v>15000</v>
      </c>
      <c r="X45">
        <v>1500</v>
      </c>
      <c r="Y45">
        <v>1000</v>
      </c>
      <c r="Z45" s="98">
        <v>12226.45</v>
      </c>
      <c r="AA45">
        <v>1140</v>
      </c>
      <c r="AB45">
        <v>900</v>
      </c>
      <c r="AC45">
        <v>981</v>
      </c>
      <c r="AD45">
        <v>8224.4500000000007</v>
      </c>
    </row>
    <row r="46" spans="3:30">
      <c r="C46" s="53">
        <v>45797</v>
      </c>
      <c r="D46" t="s">
        <v>12</v>
      </c>
      <c r="E46" s="53" t="s">
        <v>271</v>
      </c>
      <c r="F46" s="53"/>
      <c r="G46" s="53"/>
      <c r="H46" s="53"/>
      <c r="I46" t="s">
        <v>420</v>
      </c>
      <c r="J46">
        <v>93</v>
      </c>
      <c r="K46" t="s">
        <v>140</v>
      </c>
      <c r="L46">
        <v>2217.37</v>
      </c>
      <c r="M46">
        <v>36</v>
      </c>
      <c r="N46">
        <v>12</v>
      </c>
      <c r="O46" s="96"/>
      <c r="P46" s="96"/>
      <c r="Q46">
        <v>2000</v>
      </c>
      <c r="R46">
        <v>1500</v>
      </c>
      <c r="S46">
        <v>500</v>
      </c>
      <c r="T46">
        <v>333</v>
      </c>
      <c r="U46">
        <v>30000</v>
      </c>
      <c r="V46">
        <v>3200</v>
      </c>
      <c r="W46">
        <v>10000</v>
      </c>
      <c r="X46">
        <v>1200</v>
      </c>
      <c r="Y46">
        <v>800</v>
      </c>
      <c r="Z46" s="98">
        <v>8249.4249999999993</v>
      </c>
      <c r="AA46">
        <v>1140</v>
      </c>
      <c r="AB46">
        <v>900</v>
      </c>
      <c r="AC46">
        <v>333</v>
      </c>
      <c r="AD46">
        <v>5543.4250000000002</v>
      </c>
    </row>
    <row r="47" spans="3:30">
      <c r="C47" s="53">
        <v>45903</v>
      </c>
      <c r="D47" t="s">
        <v>400</v>
      </c>
      <c r="E47" s="53" t="s">
        <v>275</v>
      </c>
      <c r="F47" s="53"/>
      <c r="G47" s="53"/>
      <c r="H47" s="53"/>
      <c r="I47" t="s">
        <v>421</v>
      </c>
      <c r="J47">
        <v>126</v>
      </c>
      <c r="K47" t="s">
        <v>248</v>
      </c>
      <c r="L47">
        <v>570.25</v>
      </c>
      <c r="M47">
        <v>12</v>
      </c>
      <c r="N47">
        <v>6</v>
      </c>
      <c r="O47" s="96"/>
      <c r="P47" s="96"/>
      <c r="Q47">
        <v>2000</v>
      </c>
      <c r="R47">
        <v>1500</v>
      </c>
      <c r="S47">
        <v>500</v>
      </c>
      <c r="T47">
        <v>117</v>
      </c>
      <c r="U47">
        <v>25000</v>
      </c>
      <c r="V47">
        <v>2500</v>
      </c>
      <c r="W47">
        <v>7000</v>
      </c>
      <c r="X47">
        <v>800</v>
      </c>
      <c r="Y47">
        <v>800</v>
      </c>
      <c r="Z47" s="98">
        <v>3129.625</v>
      </c>
      <c r="AA47">
        <v>570</v>
      </c>
      <c r="AB47">
        <v>900</v>
      </c>
      <c r="AC47">
        <v>117</v>
      </c>
      <c r="AD47">
        <v>1425.625</v>
      </c>
    </row>
    <row r="48" spans="3:30">
      <c r="C48" s="53">
        <v>45797</v>
      </c>
      <c r="D48" t="s">
        <v>364</v>
      </c>
      <c r="E48" s="53" t="s">
        <v>275</v>
      </c>
      <c r="F48" s="53"/>
      <c r="G48" s="53"/>
      <c r="H48" s="53"/>
      <c r="I48" t="s">
        <v>422</v>
      </c>
      <c r="J48">
        <v>91</v>
      </c>
      <c r="K48" t="s">
        <v>305</v>
      </c>
      <c r="L48">
        <v>2112.41</v>
      </c>
      <c r="M48">
        <v>37</v>
      </c>
      <c r="N48">
        <v>12</v>
      </c>
      <c r="O48" s="96"/>
      <c r="P48" s="96"/>
      <c r="Q48">
        <v>2000</v>
      </c>
      <c r="R48">
        <v>1500</v>
      </c>
      <c r="S48">
        <v>500</v>
      </c>
      <c r="T48">
        <v>342</v>
      </c>
      <c r="U48">
        <v>30000</v>
      </c>
      <c r="V48">
        <v>3200</v>
      </c>
      <c r="W48">
        <v>10000</v>
      </c>
      <c r="X48">
        <v>1200</v>
      </c>
      <c r="Y48">
        <v>800</v>
      </c>
      <c r="Z48" s="98">
        <v>8005.0249999999996</v>
      </c>
      <c r="AA48">
        <v>1140</v>
      </c>
      <c r="AB48">
        <v>900</v>
      </c>
      <c r="AC48">
        <v>342</v>
      </c>
      <c r="AD48">
        <v>5281.0249999999996</v>
      </c>
    </row>
    <row r="49" spans="3:30">
      <c r="C49" s="53">
        <v>45754</v>
      </c>
      <c r="D49" t="s">
        <v>12</v>
      </c>
      <c r="E49" s="53" t="s">
        <v>276</v>
      </c>
      <c r="F49" s="53"/>
      <c r="G49" s="53"/>
      <c r="H49" s="53"/>
      <c r="I49" t="s">
        <v>423</v>
      </c>
      <c r="J49">
        <v>77</v>
      </c>
      <c r="K49" t="s">
        <v>141</v>
      </c>
      <c r="L49">
        <v>3389</v>
      </c>
      <c r="M49">
        <v>77</v>
      </c>
      <c r="N49">
        <v>12</v>
      </c>
      <c r="O49" s="96"/>
      <c r="P49" s="96"/>
      <c r="Q49">
        <v>2000</v>
      </c>
      <c r="R49">
        <v>1500</v>
      </c>
      <c r="S49">
        <v>500</v>
      </c>
      <c r="T49">
        <v>702</v>
      </c>
      <c r="U49">
        <v>35000</v>
      </c>
      <c r="V49">
        <v>4500</v>
      </c>
      <c r="W49">
        <v>15000</v>
      </c>
      <c r="X49">
        <v>1500</v>
      </c>
      <c r="Y49">
        <v>1000</v>
      </c>
      <c r="Z49" s="98">
        <v>11916.5</v>
      </c>
      <c r="AA49">
        <v>1140</v>
      </c>
      <c r="AB49">
        <v>900</v>
      </c>
      <c r="AC49">
        <v>702</v>
      </c>
      <c r="AD49">
        <v>8472.5</v>
      </c>
    </row>
    <row r="50" spans="3:30">
      <c r="C50" s="53">
        <v>45797</v>
      </c>
      <c r="D50" t="s">
        <v>12</v>
      </c>
      <c r="E50" s="53" t="s">
        <v>271</v>
      </c>
      <c r="F50" s="53"/>
      <c r="G50" s="53"/>
      <c r="H50" s="53"/>
      <c r="I50" t="s">
        <v>424</v>
      </c>
      <c r="J50">
        <v>85</v>
      </c>
      <c r="K50" t="s">
        <v>142</v>
      </c>
      <c r="L50">
        <v>3714.33</v>
      </c>
      <c r="M50">
        <v>81</v>
      </c>
      <c r="N50">
        <v>14</v>
      </c>
      <c r="O50" s="96"/>
      <c r="P50" s="96"/>
      <c r="Q50">
        <v>2000</v>
      </c>
      <c r="R50">
        <v>1500</v>
      </c>
      <c r="S50">
        <v>500</v>
      </c>
      <c r="T50">
        <v>738</v>
      </c>
      <c r="U50">
        <v>35000</v>
      </c>
      <c r="V50">
        <v>4500</v>
      </c>
      <c r="W50">
        <v>15000</v>
      </c>
      <c r="X50">
        <v>1500</v>
      </c>
      <c r="Y50">
        <v>1000</v>
      </c>
      <c r="Z50" s="98">
        <v>12991.825000000001</v>
      </c>
      <c r="AA50">
        <v>1330</v>
      </c>
      <c r="AB50">
        <v>900</v>
      </c>
      <c r="AC50">
        <v>738</v>
      </c>
      <c r="AD50">
        <v>9285.8250000000007</v>
      </c>
    </row>
    <row r="51" spans="3:30">
      <c r="C51" s="53">
        <v>45838</v>
      </c>
      <c r="D51" t="s">
        <v>288</v>
      </c>
      <c r="E51" s="53" t="s">
        <v>271</v>
      </c>
      <c r="F51" s="53"/>
      <c r="G51" s="53"/>
      <c r="H51" s="53"/>
      <c r="I51" t="s">
        <v>425</v>
      </c>
      <c r="J51">
        <v>108</v>
      </c>
      <c r="K51" t="s">
        <v>426</v>
      </c>
      <c r="L51">
        <v>971.51</v>
      </c>
      <c r="M51">
        <v>12</v>
      </c>
      <c r="N51">
        <v>8</v>
      </c>
      <c r="O51" s="96"/>
      <c r="P51" s="96"/>
      <c r="Q51">
        <v>2500</v>
      </c>
      <c r="R51">
        <v>2000</v>
      </c>
      <c r="S51">
        <v>500</v>
      </c>
      <c r="T51">
        <v>117</v>
      </c>
      <c r="U51">
        <v>20000</v>
      </c>
      <c r="V51">
        <v>2500</v>
      </c>
      <c r="W51">
        <v>7000</v>
      </c>
      <c r="X51">
        <v>800</v>
      </c>
      <c r="Y51">
        <v>600</v>
      </c>
      <c r="Z51" s="98">
        <v>4322.7749999999996</v>
      </c>
      <c r="AA51">
        <v>760</v>
      </c>
      <c r="AB51">
        <v>900</v>
      </c>
      <c r="AC51">
        <v>117</v>
      </c>
      <c r="AD51">
        <v>2428.7750000000001</v>
      </c>
    </row>
    <row r="52" spans="3:30">
      <c r="C52" s="53">
        <v>45754</v>
      </c>
      <c r="D52" t="s">
        <v>12</v>
      </c>
      <c r="E52" s="53" t="s">
        <v>276</v>
      </c>
      <c r="F52" s="53"/>
      <c r="G52" s="53"/>
      <c r="H52" s="53"/>
      <c r="I52" t="s">
        <v>427</v>
      </c>
      <c r="J52">
        <v>68</v>
      </c>
      <c r="K52" t="s">
        <v>144</v>
      </c>
      <c r="L52">
        <v>2245.5100000000002</v>
      </c>
      <c r="M52">
        <v>31</v>
      </c>
      <c r="N52">
        <v>12</v>
      </c>
      <c r="O52" s="96"/>
      <c r="P52" s="96"/>
      <c r="Q52">
        <v>2000</v>
      </c>
      <c r="R52">
        <v>1500</v>
      </c>
      <c r="S52">
        <v>500</v>
      </c>
      <c r="T52">
        <v>288</v>
      </c>
      <c r="U52">
        <v>30000</v>
      </c>
      <c r="V52">
        <v>3200</v>
      </c>
      <c r="W52">
        <v>10000</v>
      </c>
      <c r="X52">
        <v>1200</v>
      </c>
      <c r="Y52">
        <v>800</v>
      </c>
      <c r="Z52" s="98">
        <v>8229.7749999999996</v>
      </c>
      <c r="AA52">
        <v>1140</v>
      </c>
      <c r="AB52">
        <v>900</v>
      </c>
      <c r="AC52">
        <v>288</v>
      </c>
      <c r="AD52">
        <v>5613.7749999999996</v>
      </c>
    </row>
    <row r="53" spans="3:30">
      <c r="C53" s="53">
        <v>45754</v>
      </c>
      <c r="D53" t="s">
        <v>12</v>
      </c>
      <c r="E53" s="53" t="s">
        <v>276</v>
      </c>
      <c r="F53" s="53"/>
      <c r="G53" s="53"/>
      <c r="H53" s="53"/>
      <c r="I53" t="s">
        <v>428</v>
      </c>
      <c r="J53">
        <v>75</v>
      </c>
      <c r="K53" t="s">
        <v>145</v>
      </c>
      <c r="L53">
        <v>4621</v>
      </c>
      <c r="M53">
        <v>75</v>
      </c>
      <c r="N53">
        <v>12</v>
      </c>
      <c r="O53" s="96"/>
      <c r="P53" s="96"/>
      <c r="Q53">
        <v>2000</v>
      </c>
      <c r="R53">
        <v>1500</v>
      </c>
      <c r="S53">
        <v>500</v>
      </c>
      <c r="T53">
        <v>684</v>
      </c>
      <c r="U53">
        <v>35000</v>
      </c>
      <c r="V53">
        <v>4500</v>
      </c>
      <c r="W53">
        <v>15000</v>
      </c>
      <c r="X53">
        <v>1500</v>
      </c>
      <c r="Y53">
        <v>1000</v>
      </c>
      <c r="Z53" s="98">
        <v>14960.5</v>
      </c>
      <c r="AA53">
        <v>1140</v>
      </c>
      <c r="AB53">
        <v>900</v>
      </c>
      <c r="AC53">
        <v>684</v>
      </c>
      <c r="AD53">
        <v>11552.5</v>
      </c>
    </row>
    <row r="54" spans="3:30">
      <c r="C54" s="53">
        <v>45797</v>
      </c>
      <c r="D54" t="s">
        <v>12</v>
      </c>
      <c r="E54" s="53" t="s">
        <v>266</v>
      </c>
      <c r="F54" s="53"/>
      <c r="G54" s="53"/>
      <c r="H54" s="53"/>
      <c r="I54" t="s">
        <v>429</v>
      </c>
      <c r="J54">
        <v>97</v>
      </c>
      <c r="K54" t="s">
        <v>149</v>
      </c>
      <c r="L54">
        <v>1006.76</v>
      </c>
      <c r="M54">
        <v>26</v>
      </c>
      <c r="N54">
        <v>8</v>
      </c>
      <c r="O54" s="96"/>
      <c r="P54" s="96"/>
      <c r="Q54">
        <v>2000</v>
      </c>
      <c r="R54">
        <v>1500</v>
      </c>
      <c r="S54">
        <v>500</v>
      </c>
      <c r="T54">
        <v>243</v>
      </c>
      <c r="U54">
        <v>20000</v>
      </c>
      <c r="V54">
        <v>2500</v>
      </c>
      <c r="W54">
        <v>7000</v>
      </c>
      <c r="X54">
        <v>800</v>
      </c>
      <c r="Y54">
        <v>600</v>
      </c>
      <c r="Z54" s="98">
        <v>4662.8999999999996</v>
      </c>
      <c r="AA54">
        <v>760</v>
      </c>
      <c r="AB54">
        <v>900</v>
      </c>
      <c r="AC54">
        <v>243</v>
      </c>
      <c r="AD54">
        <v>2516.9</v>
      </c>
    </row>
    <row r="55" spans="3:30">
      <c r="C55" s="53">
        <v>45797</v>
      </c>
      <c r="D55" t="s">
        <v>12</v>
      </c>
      <c r="E55" s="53" t="s">
        <v>266</v>
      </c>
      <c r="F55" s="53"/>
      <c r="G55" s="53"/>
      <c r="H55" s="53"/>
      <c r="I55" t="s">
        <v>430</v>
      </c>
      <c r="J55">
        <v>84</v>
      </c>
      <c r="K55" t="s">
        <v>150</v>
      </c>
      <c r="L55">
        <v>1204</v>
      </c>
      <c r="M55">
        <v>33</v>
      </c>
      <c r="N55">
        <v>8</v>
      </c>
      <c r="O55" s="96"/>
      <c r="P55" s="96"/>
      <c r="Q55">
        <v>2000</v>
      </c>
      <c r="R55">
        <v>1500</v>
      </c>
      <c r="S55">
        <v>500</v>
      </c>
      <c r="T55">
        <v>306</v>
      </c>
      <c r="U55">
        <v>20000</v>
      </c>
      <c r="V55">
        <v>2500</v>
      </c>
      <c r="W55">
        <v>7000</v>
      </c>
      <c r="X55">
        <v>800</v>
      </c>
      <c r="Y55">
        <v>600</v>
      </c>
      <c r="Z55" s="98">
        <v>5282</v>
      </c>
      <c r="AA55">
        <v>760</v>
      </c>
      <c r="AB55">
        <v>900</v>
      </c>
      <c r="AC55">
        <v>306</v>
      </c>
      <c r="AD55">
        <v>3010</v>
      </c>
    </row>
    <row r="56" spans="3:30">
      <c r="C56" s="53">
        <v>45721</v>
      </c>
      <c r="D56" t="s">
        <v>12</v>
      </c>
      <c r="E56" s="53" t="s">
        <v>271</v>
      </c>
      <c r="F56" s="53"/>
      <c r="G56" s="53"/>
      <c r="H56" s="53"/>
      <c r="I56" t="s">
        <v>431</v>
      </c>
      <c r="J56">
        <v>60</v>
      </c>
      <c r="K56" t="s">
        <v>151</v>
      </c>
      <c r="L56">
        <v>745.3</v>
      </c>
      <c r="M56">
        <v>14</v>
      </c>
      <c r="N56">
        <v>6</v>
      </c>
      <c r="O56" s="96"/>
      <c r="P56" s="96"/>
      <c r="Q56">
        <v>2000</v>
      </c>
      <c r="R56">
        <v>1500</v>
      </c>
      <c r="S56">
        <v>500</v>
      </c>
      <c r="T56">
        <v>135</v>
      </c>
      <c r="U56">
        <v>20000</v>
      </c>
      <c r="V56">
        <v>2500</v>
      </c>
      <c r="W56">
        <v>7000</v>
      </c>
      <c r="X56">
        <v>800</v>
      </c>
      <c r="Y56">
        <v>600</v>
      </c>
      <c r="Z56" s="98">
        <v>3603.25</v>
      </c>
      <c r="AA56">
        <v>570</v>
      </c>
      <c r="AB56">
        <v>900</v>
      </c>
      <c r="AC56">
        <v>135</v>
      </c>
      <c r="AD56" s="29">
        <v>1863.25</v>
      </c>
    </row>
    <row r="57" spans="3:30">
      <c r="C57" s="53">
        <v>45721</v>
      </c>
      <c r="D57" t="s">
        <v>12</v>
      </c>
      <c r="E57" s="53" t="s">
        <v>271</v>
      </c>
      <c r="F57" s="53"/>
      <c r="G57" s="53"/>
      <c r="H57" s="53"/>
      <c r="I57" t="s">
        <v>432</v>
      </c>
      <c r="J57">
        <v>61</v>
      </c>
      <c r="K57" t="s">
        <v>152</v>
      </c>
      <c r="L57">
        <v>912.39</v>
      </c>
      <c r="M57">
        <v>13</v>
      </c>
      <c r="N57">
        <v>6</v>
      </c>
      <c r="O57" s="96"/>
      <c r="P57" s="96"/>
      <c r="Q57">
        <v>2000</v>
      </c>
      <c r="R57">
        <v>1500</v>
      </c>
      <c r="S57">
        <v>500</v>
      </c>
      <c r="T57">
        <v>126</v>
      </c>
      <c r="U57">
        <v>20000</v>
      </c>
      <c r="V57">
        <v>2500</v>
      </c>
      <c r="W57">
        <v>7000</v>
      </c>
      <c r="X57">
        <v>800</v>
      </c>
      <c r="Y57">
        <v>600</v>
      </c>
      <c r="Z57" s="98">
        <v>4002.9749999999999</v>
      </c>
      <c r="AA57">
        <v>570</v>
      </c>
      <c r="AB57">
        <v>900</v>
      </c>
      <c r="AC57">
        <v>126</v>
      </c>
      <c r="AD57" s="29">
        <v>2280.9749999999999</v>
      </c>
    </row>
    <row r="58" spans="3:30">
      <c r="C58" s="53">
        <v>45721</v>
      </c>
      <c r="D58" t="s">
        <v>12</v>
      </c>
      <c r="E58" s="53" t="s">
        <v>271</v>
      </c>
      <c r="F58" s="53"/>
      <c r="G58" s="53"/>
      <c r="H58" s="53"/>
      <c r="I58" t="s">
        <v>433</v>
      </c>
      <c r="J58">
        <v>62</v>
      </c>
      <c r="K58" t="s">
        <v>153</v>
      </c>
      <c r="L58">
        <v>996.08</v>
      </c>
      <c r="M58">
        <v>18</v>
      </c>
      <c r="N58">
        <v>6</v>
      </c>
      <c r="O58" s="96"/>
      <c r="P58" s="96"/>
      <c r="Q58">
        <v>2000</v>
      </c>
      <c r="R58">
        <v>1500</v>
      </c>
      <c r="S58">
        <v>500</v>
      </c>
      <c r="T58">
        <v>171</v>
      </c>
      <c r="U58">
        <v>20000</v>
      </c>
      <c r="V58">
        <v>2500</v>
      </c>
      <c r="W58">
        <v>7000</v>
      </c>
      <c r="X58">
        <v>800</v>
      </c>
      <c r="Y58">
        <v>600</v>
      </c>
      <c r="Z58" s="98">
        <v>4302.2</v>
      </c>
      <c r="AA58">
        <v>570</v>
      </c>
      <c r="AB58">
        <v>900</v>
      </c>
      <c r="AC58">
        <v>171</v>
      </c>
      <c r="AD58" s="29">
        <v>2490.1999999999998</v>
      </c>
    </row>
    <row r="59" spans="3:30">
      <c r="C59" s="53"/>
      <c r="D59" s="53"/>
      <c r="E59" s="53" t="s">
        <v>275</v>
      </c>
      <c r="F59" s="53"/>
      <c r="G59" s="53"/>
      <c r="H59" s="53"/>
      <c r="I59" s="53"/>
      <c r="J59">
        <v>131</v>
      </c>
      <c r="K59" t="s">
        <v>207</v>
      </c>
      <c r="L59">
        <v>3260.02</v>
      </c>
      <c r="M59">
        <v>48</v>
      </c>
      <c r="N59">
        <v>12</v>
      </c>
      <c r="O59" s="96"/>
      <c r="P59" s="96"/>
      <c r="Q59">
        <v>2500</v>
      </c>
      <c r="R59">
        <v>2000</v>
      </c>
      <c r="S59">
        <v>500</v>
      </c>
      <c r="T59">
        <v>441</v>
      </c>
      <c r="U59">
        <v>45000</v>
      </c>
      <c r="V59">
        <v>4500</v>
      </c>
      <c r="W59">
        <v>15000</v>
      </c>
      <c r="X59">
        <v>1500</v>
      </c>
      <c r="Y59">
        <v>1500</v>
      </c>
      <c r="Z59" s="98">
        <v>11072.05</v>
      </c>
      <c r="AA59">
        <v>1140</v>
      </c>
      <c r="AB59">
        <v>900</v>
      </c>
      <c r="AC59">
        <v>441</v>
      </c>
      <c r="AD59">
        <v>8150.05</v>
      </c>
    </row>
    <row r="60" spans="3:30">
      <c r="C60" s="53">
        <v>44924</v>
      </c>
      <c r="D60" t="s">
        <v>288</v>
      </c>
      <c r="E60" s="53" t="s">
        <v>276</v>
      </c>
      <c r="F60" s="53"/>
      <c r="G60" s="53"/>
      <c r="H60" s="53"/>
      <c r="I60" t="s">
        <v>434</v>
      </c>
      <c r="J60">
        <v>114</v>
      </c>
      <c r="K60" t="s">
        <v>208</v>
      </c>
      <c r="L60">
        <v>2707</v>
      </c>
      <c r="M60">
        <v>61</v>
      </c>
      <c r="O60" s="96"/>
      <c r="P60" s="96"/>
      <c r="Q60">
        <v>2500</v>
      </c>
      <c r="R60">
        <v>2000</v>
      </c>
      <c r="S60">
        <v>500</v>
      </c>
      <c r="T60">
        <v>558</v>
      </c>
      <c r="U60">
        <v>30000</v>
      </c>
      <c r="V60">
        <v>3200</v>
      </c>
      <c r="W60">
        <v>10000</v>
      </c>
      <c r="X60">
        <v>1200</v>
      </c>
      <c r="Y60">
        <v>800</v>
      </c>
      <c r="Z60" s="98">
        <v>8783.5</v>
      </c>
      <c r="AA60">
        <v>0</v>
      </c>
      <c r="AB60">
        <v>900</v>
      </c>
      <c r="AC60">
        <v>558</v>
      </c>
      <c r="AD60">
        <v>6767.5</v>
      </c>
    </row>
    <row r="61" spans="3:30">
      <c r="C61" s="53">
        <v>45859</v>
      </c>
      <c r="D61" t="s">
        <v>435</v>
      </c>
      <c r="E61" s="53" t="s">
        <v>276</v>
      </c>
      <c r="F61" s="53"/>
      <c r="G61" s="53"/>
      <c r="H61" s="53"/>
      <c r="I61" t="s">
        <v>436</v>
      </c>
      <c r="J61">
        <v>115</v>
      </c>
      <c r="K61" t="s">
        <v>156</v>
      </c>
      <c r="L61">
        <v>4405</v>
      </c>
      <c r="M61">
        <v>104</v>
      </c>
      <c r="O61" s="96"/>
      <c r="P61" s="96"/>
      <c r="Q61">
        <v>2500</v>
      </c>
      <c r="R61">
        <v>2000</v>
      </c>
      <c r="S61">
        <v>500</v>
      </c>
      <c r="T61">
        <v>945</v>
      </c>
      <c r="U61">
        <v>35000</v>
      </c>
      <c r="V61">
        <v>4500</v>
      </c>
      <c r="W61">
        <v>15000</v>
      </c>
      <c r="X61">
        <v>1500</v>
      </c>
      <c r="Y61">
        <v>1000</v>
      </c>
      <c r="Z61" s="98">
        <v>13802.5</v>
      </c>
      <c r="AA61">
        <v>0</v>
      </c>
      <c r="AB61">
        <v>900</v>
      </c>
      <c r="AC61">
        <v>945</v>
      </c>
      <c r="AD61">
        <v>11012.5</v>
      </c>
    </row>
    <row r="62" spans="3:30">
      <c r="C62" s="53">
        <v>45629</v>
      </c>
      <c r="D62" t="s">
        <v>437</v>
      </c>
      <c r="E62" s="53" t="s">
        <v>266</v>
      </c>
      <c r="F62" s="53"/>
      <c r="G62" t="s">
        <v>438</v>
      </c>
      <c r="H62" s="53"/>
      <c r="I62" t="s">
        <v>439</v>
      </c>
      <c r="J62">
        <v>29</v>
      </c>
      <c r="K62" t="s">
        <v>53</v>
      </c>
      <c r="L62">
        <v>1525.42</v>
      </c>
      <c r="M62">
        <v>32</v>
      </c>
      <c r="N62">
        <v>8</v>
      </c>
      <c r="O62" s="97">
        <v>69600.490000000005</v>
      </c>
      <c r="P62" s="96" t="s">
        <v>173</v>
      </c>
      <c r="Q62">
        <v>2000</v>
      </c>
      <c r="R62">
        <v>1500</v>
      </c>
      <c r="S62">
        <v>500</v>
      </c>
      <c r="T62">
        <v>297</v>
      </c>
      <c r="U62">
        <v>20000</v>
      </c>
      <c r="V62">
        <v>3200</v>
      </c>
      <c r="W62">
        <v>10000</v>
      </c>
      <c r="X62">
        <v>1200</v>
      </c>
      <c r="Y62">
        <v>800</v>
      </c>
      <c r="Z62" s="98">
        <v>6067.55</v>
      </c>
      <c r="AA62">
        <v>760</v>
      </c>
      <c r="AB62">
        <v>900</v>
      </c>
      <c r="AC62">
        <v>297</v>
      </c>
      <c r="AD62" s="29">
        <v>3813.55</v>
      </c>
    </row>
    <row r="63" spans="3:30">
      <c r="C63" s="53">
        <v>45629</v>
      </c>
      <c r="D63" t="s">
        <v>88</v>
      </c>
      <c r="E63" s="53" t="s">
        <v>266</v>
      </c>
      <c r="F63" s="53" t="s">
        <v>262</v>
      </c>
      <c r="G63" s="53" t="s">
        <v>440</v>
      </c>
      <c r="H63" s="53" t="s">
        <v>441</v>
      </c>
      <c r="I63" t="s">
        <v>442</v>
      </c>
      <c r="J63">
        <v>32</v>
      </c>
      <c r="K63" t="s">
        <v>49</v>
      </c>
      <c r="L63">
        <v>1769.42</v>
      </c>
      <c r="M63">
        <v>40</v>
      </c>
      <c r="N63">
        <v>8</v>
      </c>
      <c r="O63" s="97">
        <v>35209.760000000002</v>
      </c>
      <c r="P63" s="96" t="s">
        <v>173</v>
      </c>
      <c r="Q63">
        <v>2000</v>
      </c>
      <c r="R63">
        <v>1500</v>
      </c>
      <c r="S63">
        <v>500</v>
      </c>
      <c r="T63">
        <v>369</v>
      </c>
      <c r="U63">
        <v>30000</v>
      </c>
      <c r="V63">
        <v>3200</v>
      </c>
      <c r="W63">
        <v>10000</v>
      </c>
      <c r="X63">
        <v>1200</v>
      </c>
      <c r="Y63">
        <v>800</v>
      </c>
      <c r="Z63" s="98">
        <v>6821.55</v>
      </c>
      <c r="AA63">
        <v>760</v>
      </c>
      <c r="AB63">
        <v>900</v>
      </c>
      <c r="AC63">
        <v>369</v>
      </c>
      <c r="AD63" s="29">
        <v>4423.55</v>
      </c>
    </row>
    <row r="64" spans="3:30">
      <c r="C64" s="53">
        <v>45629</v>
      </c>
      <c r="D64" t="s">
        <v>88</v>
      </c>
      <c r="E64" s="53" t="s">
        <v>272</v>
      </c>
      <c r="F64" s="53" t="s">
        <v>273</v>
      </c>
      <c r="G64" t="s">
        <v>444</v>
      </c>
      <c r="H64" s="53" t="s">
        <v>441</v>
      </c>
      <c r="I64" t="s">
        <v>445</v>
      </c>
      <c r="J64">
        <v>14</v>
      </c>
      <c r="K64" t="s">
        <v>39</v>
      </c>
      <c r="L64">
        <v>3831.2</v>
      </c>
      <c r="M64">
        <v>80</v>
      </c>
      <c r="N64">
        <v>10</v>
      </c>
      <c r="O64" s="97">
        <v>65971.710000000006</v>
      </c>
      <c r="P64" s="96" t="s">
        <v>173</v>
      </c>
      <c r="Q64">
        <v>2000</v>
      </c>
      <c r="R64">
        <v>1500</v>
      </c>
      <c r="S64">
        <v>500</v>
      </c>
      <c r="T64">
        <v>729</v>
      </c>
      <c r="U64">
        <v>52200</v>
      </c>
      <c r="V64">
        <v>4500</v>
      </c>
      <c r="W64">
        <v>19308.79</v>
      </c>
      <c r="X64">
        <v>1500</v>
      </c>
      <c r="Y64">
        <v>1500</v>
      </c>
      <c r="Z64" s="98">
        <v>13926.12</v>
      </c>
      <c r="AA64">
        <v>950</v>
      </c>
      <c r="AB64">
        <v>900</v>
      </c>
      <c r="AC64">
        <v>729</v>
      </c>
      <c r="AD64" s="29">
        <v>9578</v>
      </c>
    </row>
    <row r="65" spans="3:30">
      <c r="C65" s="53">
        <v>45629</v>
      </c>
      <c r="D65" t="s">
        <v>96</v>
      </c>
      <c r="E65" s="53" t="s">
        <v>272</v>
      </c>
      <c r="F65" s="53"/>
      <c r="G65" t="s">
        <v>447</v>
      </c>
      <c r="H65" s="53"/>
      <c r="I65" t="s">
        <v>448</v>
      </c>
      <c r="J65">
        <v>15</v>
      </c>
      <c r="K65" t="s">
        <v>31</v>
      </c>
      <c r="L65">
        <v>2955.46</v>
      </c>
      <c r="M65">
        <v>52</v>
      </c>
      <c r="N65">
        <v>10</v>
      </c>
      <c r="O65" s="97">
        <v>93435.63</v>
      </c>
      <c r="P65" s="96" t="s">
        <v>173</v>
      </c>
      <c r="Q65">
        <v>2000</v>
      </c>
      <c r="R65">
        <v>1500</v>
      </c>
      <c r="S65">
        <v>500</v>
      </c>
      <c r="T65">
        <v>477</v>
      </c>
      <c r="U65">
        <v>30000</v>
      </c>
      <c r="V65">
        <v>3200</v>
      </c>
      <c r="W65">
        <v>10000</v>
      </c>
      <c r="X65">
        <v>1200</v>
      </c>
      <c r="Y65">
        <v>800</v>
      </c>
      <c r="Z65" s="98">
        <v>10192.65</v>
      </c>
      <c r="AA65">
        <v>950</v>
      </c>
      <c r="AB65">
        <v>900</v>
      </c>
      <c r="AC65">
        <v>477</v>
      </c>
      <c r="AD65" s="29">
        <v>7388.65</v>
      </c>
    </row>
    <row r="66" spans="3:30">
      <c r="C66" s="53">
        <v>45754</v>
      </c>
      <c r="D66" t="s">
        <v>12</v>
      </c>
      <c r="E66" s="53" t="s">
        <v>276</v>
      </c>
      <c r="F66" s="53"/>
      <c r="G66" s="53"/>
      <c r="H66" s="53"/>
      <c r="I66" t="s">
        <v>449</v>
      </c>
      <c r="J66">
        <v>67</v>
      </c>
      <c r="K66" t="s">
        <v>97</v>
      </c>
      <c r="L66">
        <v>1867.75</v>
      </c>
      <c r="M66">
        <v>16</v>
      </c>
      <c r="N66">
        <v>10</v>
      </c>
      <c r="O66" s="96">
        <v>47332.89</v>
      </c>
      <c r="P66" s="96"/>
      <c r="Q66">
        <v>2000</v>
      </c>
      <c r="R66">
        <v>1500</v>
      </c>
      <c r="S66">
        <v>500</v>
      </c>
      <c r="T66">
        <v>153</v>
      </c>
      <c r="U66">
        <v>30000</v>
      </c>
      <c r="V66">
        <v>3200</v>
      </c>
      <c r="W66">
        <v>10000</v>
      </c>
      <c r="X66">
        <v>1200</v>
      </c>
      <c r="Y66">
        <v>800</v>
      </c>
      <c r="Z66" s="98">
        <v>6825.375</v>
      </c>
      <c r="AA66">
        <v>950</v>
      </c>
      <c r="AB66">
        <v>900</v>
      </c>
      <c r="AC66">
        <v>153</v>
      </c>
      <c r="AD66">
        <v>4669.375</v>
      </c>
    </row>
    <row r="67" spans="3:30">
      <c r="C67" s="53">
        <v>45629</v>
      </c>
      <c r="D67" t="s">
        <v>96</v>
      </c>
      <c r="E67" s="53" t="s">
        <v>276</v>
      </c>
      <c r="F67" s="53" t="s">
        <v>274</v>
      </c>
      <c r="G67" t="s">
        <v>450</v>
      </c>
      <c r="H67" s="53" t="s">
        <v>441</v>
      </c>
      <c r="I67" t="s">
        <v>451</v>
      </c>
      <c r="J67">
        <v>1</v>
      </c>
      <c r="K67" t="s">
        <v>78</v>
      </c>
      <c r="L67">
        <v>437.07</v>
      </c>
      <c r="M67">
        <v>8</v>
      </c>
      <c r="N67">
        <v>6</v>
      </c>
      <c r="O67" s="97">
        <v>22322.04</v>
      </c>
      <c r="P67" s="96" t="s">
        <v>173</v>
      </c>
      <c r="Q67">
        <v>2000</v>
      </c>
      <c r="R67">
        <v>1500</v>
      </c>
      <c r="S67">
        <v>500</v>
      </c>
      <c r="T67">
        <v>81</v>
      </c>
      <c r="U67">
        <v>15000</v>
      </c>
      <c r="V67">
        <v>2500</v>
      </c>
      <c r="W67">
        <v>7000</v>
      </c>
      <c r="X67">
        <v>800</v>
      </c>
      <c r="Y67">
        <v>600</v>
      </c>
      <c r="Z67" s="98">
        <v>2724.6750000000002</v>
      </c>
      <c r="AA67">
        <v>570</v>
      </c>
      <c r="AB67">
        <v>900</v>
      </c>
      <c r="AC67">
        <v>81</v>
      </c>
      <c r="AD67" s="29">
        <v>1092.675</v>
      </c>
    </row>
    <row r="68" spans="3:30">
      <c r="C68" s="53">
        <v>45629</v>
      </c>
      <c r="D68" t="s">
        <v>88</v>
      </c>
      <c r="E68" s="53" t="s">
        <v>266</v>
      </c>
      <c r="F68" s="53" t="s">
        <v>264</v>
      </c>
      <c r="G68" s="53" t="s">
        <v>452</v>
      </c>
      <c r="H68" s="53" t="s">
        <v>441</v>
      </c>
      <c r="I68" t="s">
        <v>453</v>
      </c>
      <c r="J68">
        <v>42</v>
      </c>
      <c r="K68" t="s">
        <v>36</v>
      </c>
      <c r="L68">
        <v>4187.5600000000004</v>
      </c>
      <c r="M68">
        <v>60</v>
      </c>
      <c r="N68">
        <v>12</v>
      </c>
      <c r="O68" s="97">
        <v>72255.14</v>
      </c>
      <c r="P68" s="96" t="s">
        <v>173</v>
      </c>
      <c r="Q68">
        <v>2000</v>
      </c>
      <c r="R68">
        <v>1500</v>
      </c>
      <c r="S68">
        <v>500</v>
      </c>
      <c r="T68">
        <v>549</v>
      </c>
      <c r="U68">
        <v>35000</v>
      </c>
      <c r="V68">
        <v>4500</v>
      </c>
      <c r="W68">
        <v>15000</v>
      </c>
      <c r="X68">
        <v>1500</v>
      </c>
      <c r="Y68">
        <v>1000</v>
      </c>
      <c r="Z68" s="98">
        <v>13606.9</v>
      </c>
      <c r="AA68">
        <v>1140</v>
      </c>
      <c r="AB68">
        <v>900</v>
      </c>
      <c r="AC68">
        <v>549</v>
      </c>
      <c r="AD68" s="29">
        <v>10468.9</v>
      </c>
    </row>
    <row r="69" spans="3:30">
      <c r="C69" s="53">
        <v>45721</v>
      </c>
      <c r="D69" t="s">
        <v>100</v>
      </c>
      <c r="E69" s="53" t="s">
        <v>272</v>
      </c>
      <c r="F69" s="53" t="s">
        <v>274</v>
      </c>
      <c r="G69" t="s">
        <v>454</v>
      </c>
      <c r="H69" s="53" t="s">
        <v>441</v>
      </c>
      <c r="I69" t="s">
        <v>455</v>
      </c>
      <c r="J69">
        <v>54</v>
      </c>
      <c r="K69" t="s">
        <v>101</v>
      </c>
      <c r="L69">
        <v>3361.13</v>
      </c>
      <c r="M69">
        <v>49</v>
      </c>
      <c r="N69">
        <v>12</v>
      </c>
      <c r="O69" s="97">
        <v>84471.85</v>
      </c>
      <c r="P69" s="96" t="s">
        <v>173</v>
      </c>
      <c r="Q69">
        <v>2000</v>
      </c>
      <c r="R69">
        <v>1500</v>
      </c>
      <c r="S69">
        <v>500</v>
      </c>
      <c r="T69">
        <v>450</v>
      </c>
      <c r="U69">
        <v>35000</v>
      </c>
      <c r="V69">
        <v>4500</v>
      </c>
      <c r="W69">
        <v>15000</v>
      </c>
      <c r="X69">
        <v>1500</v>
      </c>
      <c r="Y69">
        <v>1000</v>
      </c>
      <c r="Z69" s="98">
        <v>11342.825000000001</v>
      </c>
      <c r="AA69">
        <v>1140</v>
      </c>
      <c r="AB69">
        <v>900</v>
      </c>
      <c r="AC69">
        <v>450</v>
      </c>
      <c r="AD69" s="29">
        <v>8402.8250000000007</v>
      </c>
    </row>
    <row r="70" spans="3:30">
      <c r="C70" s="53">
        <v>45629</v>
      </c>
      <c r="D70" t="s">
        <v>88</v>
      </c>
      <c r="E70" s="53" t="s">
        <v>272</v>
      </c>
      <c r="F70" s="53" t="s">
        <v>273</v>
      </c>
      <c r="G70" t="s">
        <v>456</v>
      </c>
      <c r="H70" s="53" t="s">
        <v>441</v>
      </c>
      <c r="I70" t="s">
        <v>457</v>
      </c>
      <c r="J70">
        <v>16</v>
      </c>
      <c r="K70" t="s">
        <v>40</v>
      </c>
      <c r="L70">
        <v>3809.89</v>
      </c>
      <c r="M70">
        <v>72</v>
      </c>
      <c r="N70">
        <v>12</v>
      </c>
      <c r="O70" s="97">
        <v>60217.72</v>
      </c>
      <c r="P70" s="96" t="s">
        <v>173</v>
      </c>
      <c r="Q70">
        <v>2000</v>
      </c>
      <c r="R70">
        <v>1500</v>
      </c>
      <c r="S70">
        <v>500</v>
      </c>
      <c r="T70">
        <v>657</v>
      </c>
      <c r="U70">
        <v>35000</v>
      </c>
      <c r="V70">
        <v>4500</v>
      </c>
      <c r="W70">
        <v>17016.12</v>
      </c>
      <c r="X70">
        <v>1500</v>
      </c>
      <c r="Y70">
        <v>1500</v>
      </c>
      <c r="Z70" s="98">
        <v>12233.84</v>
      </c>
      <c r="AA70">
        <v>1140</v>
      </c>
      <c r="AB70">
        <v>900</v>
      </c>
      <c r="AC70">
        <v>657</v>
      </c>
      <c r="AD70" s="29">
        <v>9524.7250000000004</v>
      </c>
    </row>
    <row r="71" spans="3:30">
      <c r="C71" s="53">
        <v>45629</v>
      </c>
      <c r="D71" t="s">
        <v>458</v>
      </c>
      <c r="E71" s="53" t="s">
        <v>266</v>
      </c>
      <c r="F71" s="53"/>
      <c r="G71" t="s">
        <v>459</v>
      </c>
      <c r="H71" s="53"/>
      <c r="I71" t="s">
        <v>460</v>
      </c>
      <c r="J71">
        <v>43</v>
      </c>
      <c r="K71" t="s">
        <v>33</v>
      </c>
      <c r="L71">
        <v>5727.68</v>
      </c>
      <c r="M71">
        <v>108</v>
      </c>
      <c r="N71">
        <v>12</v>
      </c>
      <c r="O71" s="97">
        <v>150085.09</v>
      </c>
      <c r="P71" s="96" t="s">
        <v>173</v>
      </c>
      <c r="Q71">
        <v>2000</v>
      </c>
      <c r="R71">
        <v>1500</v>
      </c>
      <c r="S71">
        <v>500</v>
      </c>
      <c r="T71">
        <v>981</v>
      </c>
      <c r="U71">
        <v>35000</v>
      </c>
      <c r="V71">
        <v>4500</v>
      </c>
      <c r="W71">
        <v>15000</v>
      </c>
      <c r="X71">
        <v>1500</v>
      </c>
      <c r="Y71">
        <v>1000</v>
      </c>
      <c r="Z71" s="98">
        <v>18321.2</v>
      </c>
      <c r="AA71">
        <v>1140</v>
      </c>
      <c r="AB71">
        <v>900</v>
      </c>
      <c r="AC71">
        <v>981</v>
      </c>
      <c r="AD71" s="29">
        <v>14319.2</v>
      </c>
    </row>
    <row r="72" spans="3:30">
      <c r="C72" s="53">
        <v>45629</v>
      </c>
      <c r="D72" t="s">
        <v>96</v>
      </c>
      <c r="E72" s="53" t="s">
        <v>271</v>
      </c>
      <c r="F72" s="53" t="s">
        <v>275</v>
      </c>
      <c r="G72" t="s">
        <v>461</v>
      </c>
      <c r="H72" s="53" t="s">
        <v>441</v>
      </c>
      <c r="I72" t="s">
        <v>462</v>
      </c>
      <c r="J72">
        <v>10</v>
      </c>
      <c r="K72" t="s">
        <v>70</v>
      </c>
      <c r="L72">
        <v>991.06</v>
      </c>
      <c r="M72">
        <v>18</v>
      </c>
      <c r="N72">
        <v>8</v>
      </c>
      <c r="O72" s="97">
        <v>64934.25</v>
      </c>
      <c r="P72" s="96" t="s">
        <v>173</v>
      </c>
      <c r="Q72">
        <v>2000</v>
      </c>
      <c r="R72">
        <v>1500</v>
      </c>
      <c r="S72">
        <v>500</v>
      </c>
      <c r="T72">
        <v>171</v>
      </c>
      <c r="U72">
        <v>20000</v>
      </c>
      <c r="V72">
        <v>2500</v>
      </c>
      <c r="W72">
        <v>7000</v>
      </c>
      <c r="X72">
        <v>800</v>
      </c>
      <c r="Y72">
        <v>600</v>
      </c>
      <c r="Z72" s="98" t="s">
        <v>463</v>
      </c>
      <c r="AA72">
        <v>760</v>
      </c>
      <c r="AB72">
        <v>900</v>
      </c>
      <c r="AC72">
        <v>171</v>
      </c>
      <c r="AD72" s="29">
        <v>2477.65</v>
      </c>
    </row>
    <row r="73" spans="3:30">
      <c r="C73" s="53">
        <v>45721</v>
      </c>
      <c r="D73" t="s">
        <v>464</v>
      </c>
      <c r="E73" s="53" t="s">
        <v>271</v>
      </c>
      <c r="F73" s="53" t="s">
        <v>264</v>
      </c>
      <c r="G73" t="s">
        <v>465</v>
      </c>
      <c r="H73" s="53" t="s">
        <v>441</v>
      </c>
      <c r="I73" t="s">
        <v>466</v>
      </c>
      <c r="J73">
        <v>55</v>
      </c>
      <c r="K73" t="s">
        <v>107</v>
      </c>
      <c r="L73">
        <v>369.5</v>
      </c>
      <c r="M73">
        <v>8</v>
      </c>
      <c r="N73">
        <v>6</v>
      </c>
      <c r="O73" s="97">
        <v>19668</v>
      </c>
      <c r="P73" s="96" t="s">
        <v>173</v>
      </c>
      <c r="Q73">
        <v>2000</v>
      </c>
      <c r="R73">
        <v>1500</v>
      </c>
      <c r="S73">
        <v>500</v>
      </c>
      <c r="T73">
        <v>81</v>
      </c>
      <c r="U73">
        <v>10000</v>
      </c>
      <c r="V73">
        <v>2500</v>
      </c>
      <c r="W73">
        <v>7000</v>
      </c>
      <c r="X73">
        <v>800</v>
      </c>
      <c r="Y73">
        <v>600</v>
      </c>
      <c r="Z73" s="98">
        <v>2555.75</v>
      </c>
      <c r="AA73">
        <v>570</v>
      </c>
      <c r="AB73">
        <v>900</v>
      </c>
      <c r="AC73">
        <v>81</v>
      </c>
      <c r="AD73" s="29">
        <v>923.75</v>
      </c>
    </row>
    <row r="74" spans="3:30">
      <c r="C74" s="53">
        <v>45721</v>
      </c>
      <c r="D74" t="s">
        <v>108</v>
      </c>
      <c r="E74" s="53" t="s">
        <v>271</v>
      </c>
      <c r="F74" s="53" t="s">
        <v>264</v>
      </c>
      <c r="G74" t="s">
        <v>467</v>
      </c>
      <c r="H74" s="53" t="s">
        <v>441</v>
      </c>
      <c r="I74" t="s">
        <v>468</v>
      </c>
      <c r="J74">
        <v>56</v>
      </c>
      <c r="K74" t="s">
        <v>109</v>
      </c>
      <c r="L74">
        <v>1107.27</v>
      </c>
      <c r="M74">
        <v>27</v>
      </c>
      <c r="N74">
        <v>8</v>
      </c>
      <c r="O74" s="97">
        <v>60395.15</v>
      </c>
      <c r="P74" s="96" t="s">
        <v>173</v>
      </c>
      <c r="Q74">
        <v>2000</v>
      </c>
      <c r="R74">
        <v>1500</v>
      </c>
      <c r="S74">
        <v>500</v>
      </c>
      <c r="T74">
        <v>252</v>
      </c>
      <c r="U74">
        <v>20000</v>
      </c>
      <c r="V74">
        <v>2500</v>
      </c>
      <c r="W74">
        <v>7000</v>
      </c>
      <c r="X74">
        <v>800</v>
      </c>
      <c r="Y74">
        <v>600</v>
      </c>
      <c r="Z74" s="98">
        <v>4932.1750000000002</v>
      </c>
      <c r="AA74">
        <v>760</v>
      </c>
      <c r="AB74">
        <v>900</v>
      </c>
      <c r="AC74">
        <v>252</v>
      </c>
      <c r="AD74" s="29">
        <v>2768.1750000000002</v>
      </c>
    </row>
    <row r="75" spans="3:30">
      <c r="C75" s="53">
        <v>45797</v>
      </c>
      <c r="D75" t="s">
        <v>12</v>
      </c>
      <c r="E75" s="53" t="s">
        <v>272</v>
      </c>
      <c r="F75" s="53"/>
      <c r="G75" s="53"/>
      <c r="H75" s="53"/>
      <c r="I75" t="s">
        <v>469</v>
      </c>
      <c r="J75">
        <v>98</v>
      </c>
      <c r="K75" t="s">
        <v>112</v>
      </c>
      <c r="L75">
        <v>2618.63</v>
      </c>
      <c r="M75">
        <v>108</v>
      </c>
      <c r="N75">
        <v>12</v>
      </c>
      <c r="O75" s="96">
        <v>83429.55</v>
      </c>
      <c r="P75" s="96"/>
      <c r="Q75">
        <v>2000</v>
      </c>
      <c r="R75">
        <v>1500</v>
      </c>
      <c r="S75">
        <v>500</v>
      </c>
      <c r="T75">
        <v>981</v>
      </c>
      <c r="U75">
        <v>30000</v>
      </c>
      <c r="V75">
        <v>3200</v>
      </c>
      <c r="W75">
        <v>10000</v>
      </c>
      <c r="X75">
        <v>1200</v>
      </c>
      <c r="Y75">
        <v>800</v>
      </c>
      <c r="Z75" s="98">
        <v>10548.575000000001</v>
      </c>
      <c r="AA75">
        <v>1140</v>
      </c>
      <c r="AB75">
        <v>900</v>
      </c>
      <c r="AC75">
        <v>981</v>
      </c>
      <c r="AD75">
        <v>6546.5749999999998</v>
      </c>
    </row>
    <row r="76" spans="3:30">
      <c r="C76" s="53">
        <v>45629</v>
      </c>
      <c r="D76" t="s">
        <v>96</v>
      </c>
      <c r="E76" s="53" t="s">
        <v>276</v>
      </c>
      <c r="F76" s="53" t="s">
        <v>277</v>
      </c>
      <c r="G76" t="s">
        <v>470</v>
      </c>
      <c r="H76" s="53" t="s">
        <v>441</v>
      </c>
      <c r="I76" t="s">
        <v>471</v>
      </c>
      <c r="J76">
        <v>6</v>
      </c>
      <c r="K76" t="s">
        <v>80</v>
      </c>
      <c r="L76">
        <v>362.37</v>
      </c>
      <c r="M76">
        <v>8</v>
      </c>
      <c r="N76">
        <v>6</v>
      </c>
      <c r="O76" s="97">
        <v>18263.45</v>
      </c>
      <c r="P76" s="96" t="s">
        <v>173</v>
      </c>
      <c r="Q76">
        <v>2000</v>
      </c>
      <c r="R76">
        <v>1500</v>
      </c>
      <c r="S76">
        <v>500</v>
      </c>
      <c r="T76">
        <v>81</v>
      </c>
      <c r="U76">
        <v>10000</v>
      </c>
      <c r="V76">
        <v>2500</v>
      </c>
      <c r="W76">
        <v>7000</v>
      </c>
      <c r="X76">
        <v>800</v>
      </c>
      <c r="Y76">
        <v>600</v>
      </c>
      <c r="Z76" s="98">
        <v>2537.9250000000002</v>
      </c>
      <c r="AA76">
        <v>570</v>
      </c>
      <c r="AB76">
        <v>900</v>
      </c>
      <c r="AC76">
        <v>81</v>
      </c>
      <c r="AD76" s="29">
        <v>905.92499999999995</v>
      </c>
    </row>
    <row r="77" spans="3:30">
      <c r="C77" s="53">
        <v>45629</v>
      </c>
      <c r="D77" t="s">
        <v>88</v>
      </c>
      <c r="E77" s="53" t="s">
        <v>266</v>
      </c>
      <c r="F77" s="53" t="s">
        <v>259</v>
      </c>
      <c r="G77" t="s">
        <v>472</v>
      </c>
      <c r="H77" s="53" t="s">
        <v>441</v>
      </c>
      <c r="I77" t="s">
        <v>473</v>
      </c>
      <c r="J77">
        <v>53</v>
      </c>
      <c r="K77" t="s">
        <v>46</v>
      </c>
      <c r="L77">
        <v>2528.7199999999998</v>
      </c>
      <c r="M77">
        <v>64</v>
      </c>
      <c r="N77">
        <v>12</v>
      </c>
      <c r="O77" s="97">
        <v>58716.88</v>
      </c>
      <c r="P77" s="96" t="s">
        <v>173</v>
      </c>
      <c r="Q77">
        <v>2000</v>
      </c>
      <c r="R77">
        <v>1500</v>
      </c>
      <c r="S77">
        <v>500</v>
      </c>
      <c r="T77">
        <v>585</v>
      </c>
      <c r="U77">
        <v>30000</v>
      </c>
      <c r="V77">
        <v>3200</v>
      </c>
      <c r="W77">
        <v>10000</v>
      </c>
      <c r="X77">
        <v>1200</v>
      </c>
      <c r="Y77">
        <v>800</v>
      </c>
      <c r="Z77" s="29">
        <v>9531.7999999999993</v>
      </c>
      <c r="AA77">
        <v>1140</v>
      </c>
      <c r="AB77">
        <v>900</v>
      </c>
      <c r="AC77">
        <v>585</v>
      </c>
      <c r="AD77" s="29">
        <v>6321.8</v>
      </c>
    </row>
    <row r="78" spans="3:30">
      <c r="C78" s="53">
        <v>45629</v>
      </c>
      <c r="D78" t="s">
        <v>88</v>
      </c>
      <c r="E78" s="53" t="s">
        <v>266</v>
      </c>
      <c r="F78" s="53" t="s">
        <v>259</v>
      </c>
      <c r="G78" t="s">
        <v>474</v>
      </c>
      <c r="H78" s="53" t="s">
        <v>441</v>
      </c>
      <c r="I78" t="s">
        <v>475</v>
      </c>
      <c r="J78">
        <v>41</v>
      </c>
      <c r="K78" t="s">
        <v>69</v>
      </c>
      <c r="L78">
        <v>1016.92</v>
      </c>
      <c r="M78">
        <v>20</v>
      </c>
      <c r="N78">
        <v>8</v>
      </c>
      <c r="O78" s="97">
        <v>47752.480000000003</v>
      </c>
      <c r="P78" s="96" t="s">
        <v>173</v>
      </c>
      <c r="Q78">
        <v>2000</v>
      </c>
      <c r="R78">
        <v>1500</v>
      </c>
      <c r="S78">
        <v>500</v>
      </c>
      <c r="T78">
        <v>189</v>
      </c>
      <c r="U78">
        <v>20000</v>
      </c>
      <c r="V78">
        <v>2500</v>
      </c>
      <c r="W78">
        <v>7000</v>
      </c>
      <c r="X78">
        <v>800</v>
      </c>
      <c r="Y78">
        <v>600</v>
      </c>
      <c r="Z78" s="98">
        <v>4580.3</v>
      </c>
      <c r="AA78">
        <v>760</v>
      </c>
      <c r="AB78">
        <v>900</v>
      </c>
      <c r="AC78">
        <v>189</v>
      </c>
      <c r="AD78" s="29">
        <v>2542.3000000000002</v>
      </c>
    </row>
    <row r="79" spans="3:30">
      <c r="C79" s="53">
        <v>45754</v>
      </c>
      <c r="D79" t="s">
        <v>96</v>
      </c>
      <c r="E79" s="53" t="s">
        <v>276</v>
      </c>
      <c r="F79" s="53" t="s">
        <v>278</v>
      </c>
      <c r="G79" t="s">
        <v>476</v>
      </c>
      <c r="H79" s="53" t="s">
        <v>441</v>
      </c>
      <c r="I79" t="s">
        <v>477</v>
      </c>
      <c r="J79">
        <v>72</v>
      </c>
      <c r="K79" t="s">
        <v>120</v>
      </c>
      <c r="L79">
        <v>4426.67</v>
      </c>
      <c r="M79">
        <v>100</v>
      </c>
      <c r="N79">
        <v>12</v>
      </c>
      <c r="O79" s="97">
        <v>111552.08</v>
      </c>
      <c r="P79" s="96" t="s">
        <v>173</v>
      </c>
      <c r="Q79">
        <v>2000</v>
      </c>
      <c r="R79">
        <v>1500</v>
      </c>
      <c r="S79">
        <v>500</v>
      </c>
      <c r="T79">
        <v>909</v>
      </c>
      <c r="U79">
        <v>35000</v>
      </c>
      <c r="V79">
        <v>4500</v>
      </c>
      <c r="W79">
        <v>15000</v>
      </c>
      <c r="X79">
        <v>1500</v>
      </c>
      <c r="Y79">
        <v>1000</v>
      </c>
      <c r="Z79" s="98">
        <v>14924.674999999999</v>
      </c>
      <c r="AA79">
        <v>1140</v>
      </c>
      <c r="AB79">
        <v>900</v>
      </c>
      <c r="AC79">
        <v>909</v>
      </c>
      <c r="AD79">
        <v>11066.674999999999</v>
      </c>
    </row>
    <row r="80" spans="3:30">
      <c r="C80" s="53">
        <v>45629</v>
      </c>
      <c r="D80" t="s">
        <v>125</v>
      </c>
      <c r="E80" s="53" t="s">
        <v>272</v>
      </c>
      <c r="F80" s="53" t="s">
        <v>274</v>
      </c>
      <c r="G80" t="s">
        <v>478</v>
      </c>
      <c r="H80" s="53" t="s">
        <v>441</v>
      </c>
      <c r="I80" s="53" t="s">
        <v>479</v>
      </c>
      <c r="J80">
        <v>17</v>
      </c>
      <c r="K80" t="s">
        <v>68</v>
      </c>
      <c r="L80">
        <v>1052.68</v>
      </c>
      <c r="M80">
        <v>13</v>
      </c>
      <c r="N80">
        <v>8</v>
      </c>
      <c r="O80" s="97">
        <v>56214.58</v>
      </c>
      <c r="P80" s="96" t="s">
        <v>173</v>
      </c>
      <c r="Q80">
        <v>2000</v>
      </c>
      <c r="R80">
        <v>1500</v>
      </c>
      <c r="S80">
        <v>500</v>
      </c>
      <c r="T80">
        <v>126</v>
      </c>
      <c r="U80">
        <v>20000</v>
      </c>
      <c r="V80">
        <v>2500</v>
      </c>
      <c r="W80">
        <v>7000</v>
      </c>
      <c r="X80">
        <v>800</v>
      </c>
      <c r="Y80">
        <v>600</v>
      </c>
      <c r="Z80" s="98">
        <v>4543.7</v>
      </c>
      <c r="AA80">
        <v>760</v>
      </c>
      <c r="AB80">
        <v>900</v>
      </c>
      <c r="AC80">
        <v>126</v>
      </c>
      <c r="AD80" s="29">
        <v>2631.7</v>
      </c>
    </row>
    <row r="81" spans="3:30">
      <c r="C81" s="53">
        <v>45629</v>
      </c>
      <c r="D81" t="s">
        <v>88</v>
      </c>
      <c r="E81" s="53" t="s">
        <v>272</v>
      </c>
      <c r="F81" s="53" t="s">
        <v>274</v>
      </c>
      <c r="G81" t="s">
        <v>480</v>
      </c>
      <c r="H81" s="53" t="s">
        <v>441</v>
      </c>
      <c r="I81" s="53" t="s">
        <v>481</v>
      </c>
      <c r="J81">
        <v>18</v>
      </c>
      <c r="K81" t="s">
        <v>126</v>
      </c>
      <c r="L81">
        <v>1059.1199999999999</v>
      </c>
      <c r="M81">
        <v>12</v>
      </c>
      <c r="N81">
        <v>8</v>
      </c>
      <c r="O81" s="97">
        <v>57816.6</v>
      </c>
      <c r="P81" s="96" t="s">
        <v>173</v>
      </c>
      <c r="Q81">
        <v>2000</v>
      </c>
      <c r="R81">
        <v>1500</v>
      </c>
      <c r="S81">
        <v>500</v>
      </c>
      <c r="T81">
        <v>117</v>
      </c>
      <c r="U81">
        <v>20000</v>
      </c>
      <c r="V81">
        <v>2500</v>
      </c>
      <c r="W81">
        <v>7000</v>
      </c>
      <c r="X81">
        <v>800</v>
      </c>
      <c r="Y81">
        <v>600</v>
      </c>
      <c r="Z81" s="98">
        <v>4541.8</v>
      </c>
      <c r="AA81">
        <v>760</v>
      </c>
      <c r="AB81">
        <v>900</v>
      </c>
      <c r="AC81">
        <v>117</v>
      </c>
      <c r="AD81" s="29">
        <v>2647.8</v>
      </c>
    </row>
    <row r="82" spans="3:30">
      <c r="C82" s="53">
        <v>45721</v>
      </c>
      <c r="D82" t="s">
        <v>96</v>
      </c>
      <c r="E82" s="53" t="s">
        <v>266</v>
      </c>
      <c r="F82" s="53"/>
      <c r="G82" t="s">
        <v>482</v>
      </c>
      <c r="H82" s="53"/>
      <c r="I82" t="s">
        <v>483</v>
      </c>
      <c r="J82">
        <v>57</v>
      </c>
      <c r="K82" t="s">
        <v>128</v>
      </c>
      <c r="L82">
        <v>1261</v>
      </c>
      <c r="M82">
        <v>22</v>
      </c>
      <c r="N82">
        <v>8</v>
      </c>
      <c r="O82" s="97">
        <v>65538.679999999993</v>
      </c>
      <c r="P82" s="96" t="s">
        <v>173</v>
      </c>
      <c r="Q82">
        <v>2000</v>
      </c>
      <c r="R82">
        <v>1500</v>
      </c>
      <c r="S82">
        <v>500</v>
      </c>
      <c r="T82">
        <v>207</v>
      </c>
      <c r="U82">
        <v>20000</v>
      </c>
      <c r="V82">
        <v>2500</v>
      </c>
      <c r="W82">
        <v>7000</v>
      </c>
      <c r="X82">
        <v>800</v>
      </c>
      <c r="Y82">
        <v>600</v>
      </c>
      <c r="Z82" s="98">
        <v>5226.5</v>
      </c>
      <c r="AA82">
        <v>760</v>
      </c>
      <c r="AB82">
        <v>900</v>
      </c>
      <c r="AC82">
        <v>207</v>
      </c>
      <c r="AD82" s="29">
        <v>3152.5</v>
      </c>
    </row>
    <row r="83" spans="3:30">
      <c r="C83" s="53">
        <v>45629</v>
      </c>
      <c r="D83" t="s">
        <v>88</v>
      </c>
      <c r="E83" s="53" t="s">
        <v>266</v>
      </c>
      <c r="F83" s="53" t="s">
        <v>269</v>
      </c>
      <c r="G83" s="53" t="s">
        <v>484</v>
      </c>
      <c r="H83" s="53" t="s">
        <v>441</v>
      </c>
      <c r="I83" t="s">
        <v>485</v>
      </c>
      <c r="J83">
        <v>33</v>
      </c>
      <c r="K83" t="s">
        <v>55</v>
      </c>
      <c r="L83">
        <v>1246.96</v>
      </c>
      <c r="M83">
        <v>22</v>
      </c>
      <c r="N83">
        <v>8</v>
      </c>
      <c r="O83" s="97">
        <v>62485.81</v>
      </c>
      <c r="P83" s="96" t="s">
        <v>173</v>
      </c>
      <c r="Q83">
        <v>2000</v>
      </c>
      <c r="R83">
        <v>1500</v>
      </c>
      <c r="S83">
        <v>500</v>
      </c>
      <c r="T83">
        <v>207</v>
      </c>
      <c r="U83">
        <v>20000</v>
      </c>
      <c r="V83">
        <v>2500</v>
      </c>
      <c r="W83">
        <v>7000</v>
      </c>
      <c r="X83">
        <v>800</v>
      </c>
      <c r="Y83">
        <v>600</v>
      </c>
      <c r="Z83" s="98">
        <v>5191.3999999999996</v>
      </c>
      <c r="AA83">
        <v>760</v>
      </c>
      <c r="AB83">
        <v>900</v>
      </c>
      <c r="AC83">
        <v>207</v>
      </c>
      <c r="AD83" s="29">
        <v>3117.4</v>
      </c>
    </row>
    <row r="84" spans="3:30">
      <c r="C84" s="53">
        <v>45629</v>
      </c>
      <c r="D84" t="s">
        <v>88</v>
      </c>
      <c r="E84" s="53" t="s">
        <v>266</v>
      </c>
      <c r="F84" s="53" t="s">
        <v>269</v>
      </c>
      <c r="G84" s="53" t="s">
        <v>486</v>
      </c>
      <c r="H84" s="53" t="s">
        <v>441</v>
      </c>
      <c r="I84" t="s">
        <v>487</v>
      </c>
      <c r="J84">
        <v>34</v>
      </c>
      <c r="K84" t="s">
        <v>56</v>
      </c>
      <c r="L84">
        <v>1232.5</v>
      </c>
      <c r="M84">
        <v>22</v>
      </c>
      <c r="N84">
        <v>8</v>
      </c>
      <c r="O84" s="97">
        <v>61783.97</v>
      </c>
      <c r="P84" s="96" t="s">
        <v>173</v>
      </c>
      <c r="Q84">
        <v>2000</v>
      </c>
      <c r="R84">
        <v>1500</v>
      </c>
      <c r="S84">
        <v>500</v>
      </c>
      <c r="T84">
        <v>207</v>
      </c>
      <c r="U84">
        <v>20000</v>
      </c>
      <c r="V84">
        <v>2500</v>
      </c>
      <c r="W84">
        <v>7000</v>
      </c>
      <c r="X84">
        <v>800</v>
      </c>
      <c r="Y84">
        <v>600</v>
      </c>
      <c r="Z84" s="98">
        <v>5155.25</v>
      </c>
      <c r="AA84">
        <v>760</v>
      </c>
      <c r="AB84">
        <v>900</v>
      </c>
      <c r="AC84">
        <v>207</v>
      </c>
      <c r="AD84" s="29">
        <v>3081.25</v>
      </c>
    </row>
    <row r="85" spans="3:30">
      <c r="C85" s="53">
        <v>45629</v>
      </c>
      <c r="D85" t="s">
        <v>96</v>
      </c>
      <c r="E85" s="53" t="s">
        <v>276</v>
      </c>
      <c r="F85" s="53" t="s">
        <v>277</v>
      </c>
      <c r="G85" t="s">
        <v>465</v>
      </c>
      <c r="H85" s="53" t="s">
        <v>441</v>
      </c>
      <c r="I85" t="s">
        <v>488</v>
      </c>
      <c r="J85">
        <v>5</v>
      </c>
      <c r="K85" t="s">
        <v>74</v>
      </c>
      <c r="L85">
        <v>551.92999999999995</v>
      </c>
      <c r="M85">
        <v>12</v>
      </c>
      <c r="N85">
        <v>6</v>
      </c>
      <c r="O85" s="97">
        <v>26416.9</v>
      </c>
      <c r="P85" s="96" t="s">
        <v>173</v>
      </c>
      <c r="Q85">
        <v>2000</v>
      </c>
      <c r="R85">
        <v>1500</v>
      </c>
      <c r="S85">
        <v>500</v>
      </c>
      <c r="T85">
        <v>117</v>
      </c>
      <c r="U85">
        <v>15000</v>
      </c>
      <c r="V85">
        <v>2500</v>
      </c>
      <c r="W85">
        <v>7000</v>
      </c>
      <c r="X85">
        <v>800</v>
      </c>
      <c r="Y85">
        <v>600</v>
      </c>
      <c r="Z85" s="98">
        <v>3083.8249999999998</v>
      </c>
      <c r="AA85">
        <v>570</v>
      </c>
      <c r="AB85">
        <v>900</v>
      </c>
      <c r="AC85">
        <v>117</v>
      </c>
      <c r="AD85" s="29">
        <v>1379.825</v>
      </c>
    </row>
    <row r="86" spans="3:30">
      <c r="C86" s="53">
        <v>45721</v>
      </c>
      <c r="D86" t="s">
        <v>130</v>
      </c>
      <c r="E86" s="53" t="s">
        <v>272</v>
      </c>
      <c r="F86" s="53"/>
      <c r="G86" t="s">
        <v>489</v>
      </c>
      <c r="H86" s="53"/>
      <c r="I86" t="s">
        <v>490</v>
      </c>
      <c r="J86">
        <v>58</v>
      </c>
      <c r="K86" t="s">
        <v>131</v>
      </c>
      <c r="L86">
        <v>423.15</v>
      </c>
      <c r="M86">
        <v>8</v>
      </c>
      <c r="N86">
        <v>6</v>
      </c>
      <c r="O86" s="97">
        <v>17718.650000000001</v>
      </c>
      <c r="P86" s="96" t="s">
        <v>173</v>
      </c>
      <c r="Q86">
        <v>2000</v>
      </c>
      <c r="R86">
        <v>1500</v>
      </c>
      <c r="S86">
        <v>500</v>
      </c>
      <c r="T86">
        <v>81</v>
      </c>
      <c r="U86">
        <v>15000</v>
      </c>
      <c r="V86">
        <v>2500</v>
      </c>
      <c r="W86">
        <v>7000</v>
      </c>
      <c r="X86">
        <v>800</v>
      </c>
      <c r="Y86">
        <v>600</v>
      </c>
      <c r="Z86" s="98">
        <v>2689.875</v>
      </c>
      <c r="AA86">
        <v>570</v>
      </c>
      <c r="AB86">
        <v>900</v>
      </c>
      <c r="AC86">
        <v>81</v>
      </c>
      <c r="AD86" s="29">
        <v>1057.875</v>
      </c>
    </row>
    <row r="87" spans="3:30">
      <c r="C87" s="53">
        <v>45754</v>
      </c>
      <c r="D87" t="s">
        <v>108</v>
      </c>
      <c r="E87" s="53" t="s">
        <v>276</v>
      </c>
      <c r="F87" s="53"/>
      <c r="G87" t="s">
        <v>491</v>
      </c>
      <c r="H87" s="53"/>
      <c r="I87" t="s">
        <v>492</v>
      </c>
      <c r="J87">
        <v>73</v>
      </c>
      <c r="K87" t="s">
        <v>132</v>
      </c>
      <c r="L87">
        <v>734.61</v>
      </c>
      <c r="M87">
        <v>12</v>
      </c>
      <c r="N87">
        <v>6</v>
      </c>
      <c r="O87" s="97">
        <v>40445.86</v>
      </c>
      <c r="P87" s="96" t="s">
        <v>173</v>
      </c>
      <c r="Q87">
        <v>2000</v>
      </c>
      <c r="R87">
        <v>1500</v>
      </c>
      <c r="S87">
        <v>500</v>
      </c>
      <c r="T87">
        <v>117</v>
      </c>
      <c r="U87">
        <v>20000</v>
      </c>
      <c r="V87">
        <v>2500</v>
      </c>
      <c r="W87">
        <v>7000</v>
      </c>
      <c r="X87">
        <v>800</v>
      </c>
      <c r="Y87">
        <v>600</v>
      </c>
      <c r="Z87" s="98">
        <v>3540.5250000000001</v>
      </c>
      <c r="AA87">
        <v>570</v>
      </c>
      <c r="AB87">
        <v>900</v>
      </c>
      <c r="AC87">
        <v>117</v>
      </c>
      <c r="AD87">
        <v>1836.5250000000001</v>
      </c>
    </row>
    <row r="88" spans="3:30">
      <c r="C88" s="53">
        <v>45754</v>
      </c>
      <c r="D88" t="s">
        <v>12</v>
      </c>
      <c r="E88" s="53" t="s">
        <v>276</v>
      </c>
      <c r="F88" s="53"/>
      <c r="G88" s="53"/>
      <c r="H88" s="53"/>
      <c r="I88" t="s">
        <v>493</v>
      </c>
      <c r="J88">
        <v>76</v>
      </c>
      <c r="K88" t="s">
        <v>133</v>
      </c>
      <c r="L88">
        <v>2908.07</v>
      </c>
      <c r="M88">
        <v>73</v>
      </c>
      <c r="N88">
        <v>12</v>
      </c>
      <c r="O88" s="96">
        <v>99199.5</v>
      </c>
      <c r="P88" s="96"/>
      <c r="Q88">
        <v>2000</v>
      </c>
      <c r="R88">
        <v>1500</v>
      </c>
      <c r="S88">
        <v>500</v>
      </c>
      <c r="T88">
        <v>666</v>
      </c>
      <c r="U88">
        <v>30000</v>
      </c>
      <c r="V88">
        <v>3200</v>
      </c>
      <c r="W88">
        <v>10000</v>
      </c>
      <c r="X88">
        <v>1200</v>
      </c>
      <c r="Y88">
        <v>800</v>
      </c>
      <c r="Z88" s="98">
        <v>10642.174999999999</v>
      </c>
      <c r="AA88">
        <v>1140</v>
      </c>
      <c r="AB88">
        <v>900</v>
      </c>
      <c r="AC88">
        <v>666</v>
      </c>
      <c r="AD88">
        <v>7270.1750000000002</v>
      </c>
    </row>
    <row r="89" spans="3:30">
      <c r="C89" s="53">
        <v>45629</v>
      </c>
      <c r="D89" t="s">
        <v>96</v>
      </c>
      <c r="E89" s="53" t="s">
        <v>276</v>
      </c>
      <c r="F89" s="53" t="s">
        <v>278</v>
      </c>
      <c r="G89" t="s">
        <v>494</v>
      </c>
      <c r="H89" s="53" t="s">
        <v>441</v>
      </c>
      <c r="I89" t="s">
        <v>495</v>
      </c>
      <c r="J89">
        <v>7</v>
      </c>
      <c r="K89" t="s">
        <v>37</v>
      </c>
      <c r="L89">
        <v>4281.92</v>
      </c>
      <c r="M89">
        <v>81</v>
      </c>
      <c r="N89">
        <v>12</v>
      </c>
      <c r="O89" s="97">
        <v>107904.39</v>
      </c>
      <c r="P89" s="96" t="s">
        <v>173</v>
      </c>
      <c r="Q89">
        <v>2000</v>
      </c>
      <c r="R89">
        <v>1500</v>
      </c>
      <c r="S89">
        <v>500</v>
      </c>
      <c r="T89">
        <v>738</v>
      </c>
      <c r="U89">
        <v>35000</v>
      </c>
      <c r="V89">
        <v>4500</v>
      </c>
      <c r="W89">
        <v>15000</v>
      </c>
      <c r="X89">
        <v>1500</v>
      </c>
      <c r="Y89">
        <v>1000</v>
      </c>
      <c r="Z89" s="98">
        <v>14220.8</v>
      </c>
      <c r="AA89">
        <v>1140</v>
      </c>
      <c r="AB89">
        <v>900</v>
      </c>
      <c r="AC89">
        <v>738</v>
      </c>
      <c r="AD89" s="29">
        <v>10704.8</v>
      </c>
    </row>
    <row r="90" spans="3:30">
      <c r="C90" s="53">
        <v>45629</v>
      </c>
      <c r="D90" t="s">
        <v>88</v>
      </c>
      <c r="E90" s="53" t="s">
        <v>271</v>
      </c>
      <c r="F90" s="53" t="s">
        <v>259</v>
      </c>
      <c r="G90" t="s">
        <v>496</v>
      </c>
      <c r="H90" s="53" t="s">
        <v>441</v>
      </c>
      <c r="I90" t="s">
        <v>497</v>
      </c>
      <c r="J90">
        <v>11</v>
      </c>
      <c r="K90" t="s">
        <v>75</v>
      </c>
      <c r="L90">
        <v>552.20000000000005</v>
      </c>
      <c r="M90">
        <v>9</v>
      </c>
      <c r="N90">
        <v>6</v>
      </c>
      <c r="O90" s="97">
        <v>32701.89</v>
      </c>
      <c r="P90" s="96" t="s">
        <v>245</v>
      </c>
      <c r="Q90">
        <v>2000</v>
      </c>
      <c r="R90">
        <v>1500</v>
      </c>
      <c r="S90">
        <v>500</v>
      </c>
      <c r="T90">
        <v>90</v>
      </c>
      <c r="U90">
        <v>15000</v>
      </c>
      <c r="V90">
        <v>2500</v>
      </c>
      <c r="W90">
        <v>7000</v>
      </c>
      <c r="X90">
        <v>800</v>
      </c>
      <c r="Y90">
        <v>600</v>
      </c>
      <c r="Z90" s="98">
        <v>3030.5</v>
      </c>
      <c r="AA90">
        <v>570</v>
      </c>
      <c r="AB90">
        <v>900</v>
      </c>
      <c r="AC90">
        <v>90</v>
      </c>
      <c r="AD90" s="29">
        <v>1380.5</v>
      </c>
    </row>
    <row r="91" spans="3:30">
      <c r="C91" s="53">
        <v>45629</v>
      </c>
      <c r="D91" t="s">
        <v>12</v>
      </c>
      <c r="E91" s="53" t="s">
        <v>276</v>
      </c>
      <c r="F91" s="53" t="s">
        <v>274</v>
      </c>
      <c r="G91" t="s">
        <v>498</v>
      </c>
      <c r="H91" s="53" t="s">
        <v>441</v>
      </c>
      <c r="I91" t="s">
        <v>499</v>
      </c>
      <c r="J91">
        <v>3</v>
      </c>
      <c r="K91" t="s">
        <v>41</v>
      </c>
      <c r="L91">
        <v>3684.41</v>
      </c>
      <c r="M91">
        <v>80</v>
      </c>
      <c r="N91">
        <v>10</v>
      </c>
      <c r="O91" s="97">
        <v>83469.570000000007</v>
      </c>
      <c r="P91" s="96" t="s">
        <v>173</v>
      </c>
      <c r="Q91">
        <v>2000</v>
      </c>
      <c r="R91">
        <v>1500</v>
      </c>
      <c r="S91">
        <v>500</v>
      </c>
      <c r="T91">
        <v>729</v>
      </c>
      <c r="U91">
        <v>35000</v>
      </c>
      <c r="V91">
        <v>4500</v>
      </c>
      <c r="W91">
        <v>15000</v>
      </c>
      <c r="X91">
        <v>1500</v>
      </c>
      <c r="Y91">
        <v>1000</v>
      </c>
      <c r="Z91" s="98">
        <v>12519.025</v>
      </c>
      <c r="AA91">
        <v>950</v>
      </c>
      <c r="AB91">
        <v>900</v>
      </c>
      <c r="AC91">
        <v>729</v>
      </c>
      <c r="AD91" s="29">
        <v>9211.0249999999996</v>
      </c>
    </row>
    <row r="92" spans="3:30">
      <c r="C92" s="53">
        <v>45629</v>
      </c>
      <c r="D92" t="s">
        <v>12</v>
      </c>
      <c r="E92" s="53" t="s">
        <v>266</v>
      </c>
      <c r="F92" s="53" t="s">
        <v>262</v>
      </c>
      <c r="G92" s="53"/>
      <c r="H92" s="53" t="s">
        <v>441</v>
      </c>
      <c r="I92" t="s">
        <v>500</v>
      </c>
      <c r="J92">
        <v>26</v>
      </c>
      <c r="K92" t="s">
        <v>48</v>
      </c>
      <c r="L92">
        <v>1892.32</v>
      </c>
      <c r="M92">
        <v>47</v>
      </c>
      <c r="N92">
        <v>8</v>
      </c>
      <c r="O92" s="96">
        <v>72268.31</v>
      </c>
      <c r="P92" s="96" t="s">
        <v>173</v>
      </c>
      <c r="Q92">
        <v>2000</v>
      </c>
      <c r="R92">
        <v>1500</v>
      </c>
      <c r="S92">
        <v>500</v>
      </c>
      <c r="T92">
        <v>432</v>
      </c>
      <c r="U92">
        <v>30000</v>
      </c>
      <c r="V92">
        <v>3200</v>
      </c>
      <c r="W92">
        <v>10000</v>
      </c>
      <c r="X92">
        <v>1200</v>
      </c>
      <c r="Y92">
        <v>800</v>
      </c>
      <c r="Z92" s="98">
        <v>7254.8</v>
      </c>
      <c r="AA92">
        <v>760</v>
      </c>
      <c r="AB92">
        <v>900</v>
      </c>
      <c r="AC92">
        <v>432</v>
      </c>
      <c r="AD92" s="29">
        <v>4730.8</v>
      </c>
    </row>
    <row r="93" spans="3:30">
      <c r="C93" s="53">
        <v>45629</v>
      </c>
      <c r="D93" t="s">
        <v>88</v>
      </c>
      <c r="E93" s="53" t="s">
        <v>266</v>
      </c>
      <c r="F93" s="53" t="s">
        <v>262</v>
      </c>
      <c r="G93" s="53" t="s">
        <v>501</v>
      </c>
      <c r="H93" s="53" t="s">
        <v>441</v>
      </c>
      <c r="I93" t="s">
        <v>502</v>
      </c>
      <c r="J93">
        <v>44</v>
      </c>
      <c r="K93" t="s">
        <v>54</v>
      </c>
      <c r="L93">
        <v>1311.95</v>
      </c>
      <c r="M93">
        <v>32</v>
      </c>
      <c r="N93">
        <v>8</v>
      </c>
      <c r="O93" s="97">
        <v>65964</v>
      </c>
      <c r="P93" s="96" t="s">
        <v>173</v>
      </c>
      <c r="Q93">
        <v>2000</v>
      </c>
      <c r="R93">
        <v>1500</v>
      </c>
      <c r="S93">
        <v>500</v>
      </c>
      <c r="T93">
        <v>297</v>
      </c>
      <c r="U93">
        <v>35861.9</v>
      </c>
      <c r="V93">
        <v>2500</v>
      </c>
      <c r="W93">
        <v>11201.42</v>
      </c>
      <c r="X93">
        <v>800</v>
      </c>
      <c r="Y93">
        <v>600</v>
      </c>
      <c r="Z93" s="98">
        <v>5533</v>
      </c>
      <c r="AA93">
        <v>760</v>
      </c>
      <c r="AB93">
        <v>900</v>
      </c>
      <c r="AC93">
        <v>297</v>
      </c>
      <c r="AD93" s="29">
        <v>3279.875</v>
      </c>
    </row>
    <row r="94" spans="3:30">
      <c r="C94" s="53">
        <v>45629</v>
      </c>
      <c r="D94" t="s">
        <v>88</v>
      </c>
      <c r="E94" s="53" t="s">
        <v>266</v>
      </c>
      <c r="F94" s="53" t="s">
        <v>259</v>
      </c>
      <c r="G94" t="s">
        <v>503</v>
      </c>
      <c r="H94" s="53" t="s">
        <v>441</v>
      </c>
      <c r="I94" t="s">
        <v>504</v>
      </c>
      <c r="J94">
        <v>40</v>
      </c>
      <c r="K94" t="s">
        <v>51</v>
      </c>
      <c r="L94">
        <v>1753.92</v>
      </c>
      <c r="M94">
        <v>40</v>
      </c>
      <c r="N94">
        <v>10</v>
      </c>
      <c r="O94" s="97">
        <v>35185.81</v>
      </c>
      <c r="P94" s="96" t="s">
        <v>173</v>
      </c>
      <c r="Q94">
        <v>2000</v>
      </c>
      <c r="R94">
        <v>1500</v>
      </c>
      <c r="S94">
        <v>500</v>
      </c>
      <c r="T94">
        <v>369</v>
      </c>
      <c r="U94">
        <v>30000</v>
      </c>
      <c r="V94">
        <v>3200</v>
      </c>
      <c r="W94">
        <v>15153.87</v>
      </c>
      <c r="X94">
        <v>1200</v>
      </c>
      <c r="Y94">
        <v>1000</v>
      </c>
      <c r="Z94" s="98">
        <v>6972</v>
      </c>
      <c r="AA94">
        <v>950</v>
      </c>
      <c r="AB94">
        <v>900</v>
      </c>
      <c r="AC94">
        <v>369</v>
      </c>
      <c r="AD94" s="29">
        <v>4384.8</v>
      </c>
    </row>
    <row r="95" spans="3:30">
      <c r="C95" s="53">
        <v>45754</v>
      </c>
      <c r="D95" t="s">
        <v>12</v>
      </c>
      <c r="E95" s="53" t="s">
        <v>276</v>
      </c>
      <c r="F95" s="53"/>
      <c r="G95" s="53" t="s">
        <v>505</v>
      </c>
      <c r="H95" s="53"/>
      <c r="I95" t="s">
        <v>506</v>
      </c>
      <c r="J95">
        <v>71</v>
      </c>
      <c r="K95" t="s">
        <v>147</v>
      </c>
      <c r="L95">
        <v>1494.71</v>
      </c>
      <c r="M95">
        <v>27</v>
      </c>
      <c r="N95">
        <v>8</v>
      </c>
      <c r="O95" s="97">
        <v>94450.72</v>
      </c>
      <c r="P95" s="96" t="s">
        <v>173</v>
      </c>
      <c r="Q95">
        <v>1750</v>
      </c>
      <c r="R95">
        <v>1350</v>
      </c>
      <c r="S95">
        <v>400</v>
      </c>
      <c r="T95">
        <v>252</v>
      </c>
      <c r="U95">
        <v>20000</v>
      </c>
      <c r="V95">
        <v>2500</v>
      </c>
      <c r="W95">
        <v>7000</v>
      </c>
      <c r="X95">
        <v>800</v>
      </c>
      <c r="Y95">
        <v>600</v>
      </c>
      <c r="Z95" s="98">
        <v>5900.7749999999996</v>
      </c>
      <c r="AA95">
        <v>760</v>
      </c>
      <c r="AB95">
        <v>900</v>
      </c>
      <c r="AC95">
        <v>252</v>
      </c>
      <c r="AD95">
        <v>3736.7750000000001</v>
      </c>
    </row>
    <row r="96" spans="3:30">
      <c r="C96" s="53">
        <v>45754</v>
      </c>
      <c r="D96" t="s">
        <v>12</v>
      </c>
      <c r="E96" s="53" t="s">
        <v>276</v>
      </c>
      <c r="F96" s="53"/>
      <c r="G96" s="53" t="s">
        <v>507</v>
      </c>
      <c r="H96" s="53"/>
      <c r="I96" t="s">
        <v>508</v>
      </c>
      <c r="J96">
        <v>70</v>
      </c>
      <c r="K96" t="s">
        <v>148</v>
      </c>
      <c r="L96">
        <v>3765.97</v>
      </c>
      <c r="M96">
        <v>72</v>
      </c>
      <c r="N96">
        <v>12</v>
      </c>
      <c r="O96" s="97">
        <v>86677.11</v>
      </c>
      <c r="P96" s="96" t="s">
        <v>173</v>
      </c>
      <c r="Q96">
        <v>1750</v>
      </c>
      <c r="R96">
        <v>1350</v>
      </c>
      <c r="S96">
        <v>400</v>
      </c>
      <c r="T96">
        <v>657</v>
      </c>
      <c r="U96">
        <v>35000</v>
      </c>
      <c r="V96">
        <v>4500</v>
      </c>
      <c r="W96">
        <v>15000</v>
      </c>
      <c r="X96">
        <v>1500</v>
      </c>
      <c r="Y96">
        <v>1000</v>
      </c>
      <c r="Z96" s="98">
        <v>12768.924999999999</v>
      </c>
      <c r="AA96">
        <v>1140</v>
      </c>
      <c r="AB96">
        <v>900</v>
      </c>
      <c r="AC96">
        <v>657</v>
      </c>
      <c r="AD96">
        <v>9414.9249999999993</v>
      </c>
    </row>
    <row r="97" spans="3:30">
      <c r="C97" s="53">
        <v>45629</v>
      </c>
      <c r="D97" t="s">
        <v>96</v>
      </c>
      <c r="E97" s="53" t="s">
        <v>275</v>
      </c>
      <c r="F97" s="53"/>
      <c r="G97" s="53" t="s">
        <v>509</v>
      </c>
      <c r="H97" s="53"/>
      <c r="I97" t="s">
        <v>510</v>
      </c>
      <c r="J97">
        <v>48</v>
      </c>
      <c r="K97" t="s">
        <v>82</v>
      </c>
      <c r="L97">
        <v>309.62</v>
      </c>
      <c r="M97">
        <v>8</v>
      </c>
      <c r="N97">
        <v>6</v>
      </c>
      <c r="O97" s="97">
        <v>4138.49</v>
      </c>
      <c r="P97" s="96" t="s">
        <v>173</v>
      </c>
      <c r="Q97">
        <v>2000</v>
      </c>
      <c r="R97">
        <v>1500</v>
      </c>
      <c r="S97">
        <v>500</v>
      </c>
      <c r="T97">
        <v>81</v>
      </c>
      <c r="U97">
        <v>10000</v>
      </c>
      <c r="V97">
        <v>2000</v>
      </c>
      <c r="W97">
        <v>7000</v>
      </c>
      <c r="X97">
        <v>800</v>
      </c>
      <c r="Y97">
        <v>600</v>
      </c>
      <c r="Z97" s="98">
        <v>2406.0500000000002</v>
      </c>
      <c r="AA97">
        <v>570</v>
      </c>
      <c r="AB97">
        <v>900</v>
      </c>
      <c r="AC97">
        <v>81</v>
      </c>
      <c r="AD97" s="29">
        <v>774.05</v>
      </c>
    </row>
    <row r="98" spans="3:30">
      <c r="C98" s="53">
        <v>45629</v>
      </c>
      <c r="D98" t="s">
        <v>96</v>
      </c>
      <c r="E98" s="53" t="s">
        <v>276</v>
      </c>
      <c r="F98" s="53" t="s">
        <v>270</v>
      </c>
      <c r="G98" t="s">
        <v>511</v>
      </c>
      <c r="H98" s="53" t="s">
        <v>441</v>
      </c>
      <c r="I98" t="s">
        <v>512</v>
      </c>
      <c r="J98">
        <v>8</v>
      </c>
      <c r="K98" t="s">
        <v>57</v>
      </c>
      <c r="L98">
        <v>1256.79</v>
      </c>
      <c r="M98">
        <v>33</v>
      </c>
      <c r="N98">
        <v>8</v>
      </c>
      <c r="O98" s="97">
        <v>72705.3</v>
      </c>
      <c r="P98" s="96" t="s">
        <v>173</v>
      </c>
      <c r="Q98">
        <v>2000</v>
      </c>
      <c r="R98">
        <v>1500</v>
      </c>
      <c r="S98">
        <v>500</v>
      </c>
      <c r="T98">
        <v>306</v>
      </c>
      <c r="U98">
        <v>20000</v>
      </c>
      <c r="V98">
        <v>2500</v>
      </c>
      <c r="W98">
        <v>7000</v>
      </c>
      <c r="X98">
        <v>800</v>
      </c>
      <c r="Y98">
        <v>600</v>
      </c>
      <c r="Z98" s="98">
        <v>5413.9750000000004</v>
      </c>
      <c r="AA98">
        <v>760</v>
      </c>
      <c r="AB98">
        <v>900</v>
      </c>
      <c r="AC98">
        <v>306</v>
      </c>
      <c r="AD98" s="29">
        <v>3141.9749999999999</v>
      </c>
    </row>
    <row r="99" spans="3:30">
      <c r="C99" s="53">
        <v>45629</v>
      </c>
      <c r="D99" t="s">
        <v>88</v>
      </c>
      <c r="E99" s="53" t="s">
        <v>266</v>
      </c>
      <c r="F99" s="53" t="s">
        <v>264</v>
      </c>
      <c r="G99" t="s">
        <v>513</v>
      </c>
      <c r="H99" s="53" t="s">
        <v>441</v>
      </c>
      <c r="I99" t="s">
        <v>514</v>
      </c>
      <c r="J99">
        <v>38</v>
      </c>
      <c r="K99" t="s">
        <v>62</v>
      </c>
      <c r="L99">
        <v>1204.18</v>
      </c>
      <c r="M99">
        <v>32</v>
      </c>
      <c r="N99">
        <v>8</v>
      </c>
      <c r="O99" s="97">
        <v>52782.7</v>
      </c>
      <c r="P99" s="96" t="s">
        <v>173</v>
      </c>
      <c r="Q99">
        <v>2000</v>
      </c>
      <c r="R99">
        <v>1500</v>
      </c>
      <c r="S99">
        <v>500</v>
      </c>
      <c r="T99">
        <v>297</v>
      </c>
      <c r="U99">
        <v>20000</v>
      </c>
      <c r="V99">
        <v>2500</v>
      </c>
      <c r="W99">
        <v>7000</v>
      </c>
      <c r="X99">
        <v>800</v>
      </c>
      <c r="Y99">
        <v>600</v>
      </c>
      <c r="Z99" s="98">
        <v>5264.45</v>
      </c>
      <c r="AA99">
        <v>760</v>
      </c>
      <c r="AB99">
        <v>900</v>
      </c>
      <c r="AC99">
        <v>297</v>
      </c>
      <c r="AD99" s="29">
        <v>3010.45</v>
      </c>
    </row>
    <row r="100" spans="3:30">
      <c r="C100" s="53">
        <v>45629</v>
      </c>
      <c r="D100" t="s">
        <v>96</v>
      </c>
      <c r="E100" s="53" t="s">
        <v>271</v>
      </c>
      <c r="F100" s="53"/>
      <c r="G100" t="s">
        <v>515</v>
      </c>
      <c r="H100" s="53"/>
      <c r="I100" t="s">
        <v>516</v>
      </c>
      <c r="J100">
        <v>37</v>
      </c>
      <c r="K100" t="s">
        <v>28</v>
      </c>
      <c r="L100">
        <v>1218.17</v>
      </c>
      <c r="M100">
        <v>33</v>
      </c>
      <c r="N100">
        <v>8</v>
      </c>
      <c r="O100" s="97">
        <v>70365.850000000006</v>
      </c>
      <c r="P100" s="96" t="s">
        <v>173</v>
      </c>
      <c r="Q100">
        <v>2000</v>
      </c>
      <c r="R100">
        <v>1500</v>
      </c>
      <c r="S100">
        <v>500</v>
      </c>
      <c r="T100">
        <v>306</v>
      </c>
      <c r="U100">
        <v>20000</v>
      </c>
      <c r="V100">
        <v>2500</v>
      </c>
      <c r="W100">
        <v>7000</v>
      </c>
      <c r="X100">
        <v>800</v>
      </c>
      <c r="Y100">
        <v>600</v>
      </c>
      <c r="Z100" s="98">
        <v>5317.4250000000002</v>
      </c>
      <c r="AA100">
        <v>760</v>
      </c>
      <c r="AB100">
        <v>900</v>
      </c>
      <c r="AC100">
        <v>306</v>
      </c>
      <c r="AD100" s="29">
        <v>3045.4250000000002</v>
      </c>
    </row>
    <row r="101" spans="3:30">
      <c r="C101" s="53">
        <v>45629</v>
      </c>
      <c r="D101" t="s">
        <v>88</v>
      </c>
      <c r="E101" s="53" t="s">
        <v>275</v>
      </c>
      <c r="F101" s="53" t="s">
        <v>270</v>
      </c>
      <c r="G101" t="s">
        <v>517</v>
      </c>
      <c r="H101" s="53" t="s">
        <v>441</v>
      </c>
      <c r="I101" t="s">
        <v>518</v>
      </c>
      <c r="J101">
        <v>50</v>
      </c>
      <c r="K101" t="s">
        <v>63</v>
      </c>
      <c r="L101">
        <v>1180.72</v>
      </c>
      <c r="M101">
        <v>33</v>
      </c>
      <c r="N101">
        <v>8</v>
      </c>
      <c r="O101" s="97">
        <v>49305.120000000003</v>
      </c>
      <c r="P101" s="96" t="s">
        <v>173</v>
      </c>
      <c r="Q101">
        <v>2000</v>
      </c>
      <c r="R101">
        <v>1500</v>
      </c>
      <c r="S101">
        <v>500</v>
      </c>
      <c r="T101">
        <v>306</v>
      </c>
      <c r="U101">
        <v>20000</v>
      </c>
      <c r="V101">
        <v>2500</v>
      </c>
      <c r="W101">
        <v>7000</v>
      </c>
      <c r="X101">
        <v>800</v>
      </c>
      <c r="Y101">
        <v>600</v>
      </c>
      <c r="Z101" s="98">
        <v>5223.8</v>
      </c>
      <c r="AA101">
        <v>760</v>
      </c>
      <c r="AB101">
        <v>900</v>
      </c>
      <c r="AC101">
        <v>306</v>
      </c>
      <c r="AD101" s="29">
        <v>2951.8</v>
      </c>
    </row>
    <row r="102" spans="3:30">
      <c r="C102" s="53">
        <v>45629</v>
      </c>
      <c r="D102" t="s">
        <v>88</v>
      </c>
      <c r="E102" s="53" t="s">
        <v>266</v>
      </c>
      <c r="F102" s="53" t="s">
        <v>264</v>
      </c>
      <c r="G102" s="53" t="s">
        <v>519</v>
      </c>
      <c r="H102" s="53" t="s">
        <v>441</v>
      </c>
      <c r="I102" t="s">
        <v>520</v>
      </c>
      <c r="J102">
        <v>39</v>
      </c>
      <c r="K102" t="s">
        <v>66</v>
      </c>
      <c r="L102">
        <v>1068.69</v>
      </c>
      <c r="M102">
        <v>24</v>
      </c>
      <c r="N102">
        <v>8</v>
      </c>
      <c r="O102" s="97">
        <v>53996.480000000003</v>
      </c>
      <c r="P102" s="96" t="s">
        <v>173</v>
      </c>
      <c r="Q102">
        <v>2000</v>
      </c>
      <c r="R102">
        <v>1500</v>
      </c>
      <c r="S102">
        <v>500</v>
      </c>
      <c r="T102">
        <v>225</v>
      </c>
      <c r="U102">
        <v>20000</v>
      </c>
      <c r="V102">
        <v>2500</v>
      </c>
      <c r="W102">
        <v>10462.48</v>
      </c>
      <c r="X102">
        <v>800</v>
      </c>
      <c r="Y102">
        <v>600</v>
      </c>
      <c r="Z102" s="98">
        <v>4754.45</v>
      </c>
      <c r="AA102">
        <v>760</v>
      </c>
      <c r="AB102">
        <v>900</v>
      </c>
      <c r="AC102">
        <v>225</v>
      </c>
      <c r="AD102" s="29">
        <v>2671.7249999999999</v>
      </c>
    </row>
    <row r="103" spans="3:30">
      <c r="C103" s="53">
        <v>45629</v>
      </c>
      <c r="D103" t="s">
        <v>154</v>
      </c>
      <c r="E103" s="53" t="s">
        <v>266</v>
      </c>
      <c r="F103" s="53"/>
      <c r="G103" t="s">
        <v>521</v>
      </c>
      <c r="H103" s="53"/>
      <c r="I103" t="s">
        <v>522</v>
      </c>
      <c r="J103">
        <v>31</v>
      </c>
      <c r="K103" t="s">
        <v>60</v>
      </c>
      <c r="L103">
        <v>1204.51</v>
      </c>
      <c r="M103">
        <v>33</v>
      </c>
      <c r="N103">
        <v>8</v>
      </c>
      <c r="O103" s="97">
        <v>68068.45</v>
      </c>
      <c r="P103" s="96" t="s">
        <v>173</v>
      </c>
      <c r="Q103">
        <v>2000</v>
      </c>
      <c r="R103">
        <v>1500</v>
      </c>
      <c r="S103">
        <v>500</v>
      </c>
      <c r="T103">
        <v>306</v>
      </c>
      <c r="U103">
        <v>20000</v>
      </c>
      <c r="V103">
        <v>2500</v>
      </c>
      <c r="W103">
        <v>7000</v>
      </c>
      <c r="X103">
        <v>800</v>
      </c>
      <c r="Y103">
        <v>600</v>
      </c>
      <c r="Z103" s="98">
        <v>5283.2749999999996</v>
      </c>
      <c r="AA103">
        <v>760</v>
      </c>
      <c r="AB103">
        <v>900</v>
      </c>
      <c r="AC103">
        <v>306</v>
      </c>
      <c r="AD103" s="29">
        <v>3011.2750000000001</v>
      </c>
    </row>
    <row r="104" spans="3:30">
      <c r="C104" s="53">
        <v>45721</v>
      </c>
      <c r="D104" t="s">
        <v>88</v>
      </c>
      <c r="E104" s="53" t="s">
        <v>271</v>
      </c>
      <c r="F104" s="53" t="s">
        <v>264</v>
      </c>
      <c r="G104" t="s">
        <v>523</v>
      </c>
      <c r="H104" s="53" t="s">
        <v>441</v>
      </c>
      <c r="I104" t="s">
        <v>524</v>
      </c>
      <c r="J104">
        <v>63</v>
      </c>
      <c r="K104" t="s">
        <v>155</v>
      </c>
      <c r="L104">
        <v>1054.1400000000001</v>
      </c>
      <c r="M104">
        <v>18</v>
      </c>
      <c r="N104">
        <v>6</v>
      </c>
      <c r="O104" s="97">
        <v>56993.1</v>
      </c>
      <c r="P104" s="96" t="s">
        <v>173</v>
      </c>
      <c r="Q104">
        <v>2000</v>
      </c>
      <c r="R104">
        <v>1500</v>
      </c>
      <c r="S104">
        <v>500</v>
      </c>
      <c r="T104">
        <v>171</v>
      </c>
      <c r="U104">
        <v>20000</v>
      </c>
      <c r="V104">
        <v>2500</v>
      </c>
      <c r="W104">
        <v>7000</v>
      </c>
      <c r="X104">
        <v>800</v>
      </c>
      <c r="Y104">
        <v>600</v>
      </c>
      <c r="Z104" s="98">
        <v>4447.3500000000004</v>
      </c>
      <c r="AA104">
        <v>570</v>
      </c>
      <c r="AB104">
        <v>900</v>
      </c>
      <c r="AC104">
        <v>171</v>
      </c>
      <c r="AD104" s="29">
        <v>2635.35</v>
      </c>
    </row>
    <row r="105" spans="3:30">
      <c r="C105" s="53">
        <v>45629</v>
      </c>
      <c r="D105" t="s">
        <v>525</v>
      </c>
      <c r="E105" s="53" t="s">
        <v>266</v>
      </c>
      <c r="F105" s="53"/>
      <c r="G105" t="s">
        <v>526</v>
      </c>
      <c r="H105" s="53"/>
      <c r="I105" t="s">
        <v>527</v>
      </c>
      <c r="J105">
        <v>27</v>
      </c>
      <c r="K105" t="s">
        <v>58</v>
      </c>
      <c r="L105">
        <v>1214.8399999999999</v>
      </c>
      <c r="M105">
        <v>33</v>
      </c>
      <c r="N105">
        <v>8</v>
      </c>
      <c r="O105" s="97">
        <v>66543.88</v>
      </c>
      <c r="P105" s="96" t="s">
        <v>173</v>
      </c>
      <c r="Q105">
        <v>2000</v>
      </c>
      <c r="R105">
        <v>1500</v>
      </c>
      <c r="S105">
        <v>500</v>
      </c>
      <c r="T105">
        <v>306</v>
      </c>
      <c r="U105">
        <v>20000</v>
      </c>
      <c r="V105">
        <v>2500</v>
      </c>
      <c r="W105">
        <v>7000</v>
      </c>
      <c r="X105">
        <v>800</v>
      </c>
      <c r="Y105">
        <v>600</v>
      </c>
      <c r="Z105" s="98">
        <v>5309.1</v>
      </c>
      <c r="AA105">
        <v>760</v>
      </c>
      <c r="AB105">
        <v>900</v>
      </c>
      <c r="AC105">
        <v>306</v>
      </c>
      <c r="AD105" s="29">
        <v>3037.1</v>
      </c>
    </row>
    <row r="106" spans="3:30">
      <c r="C106" s="53">
        <v>45629</v>
      </c>
      <c r="D106" t="s">
        <v>96</v>
      </c>
      <c r="E106" s="53" t="s">
        <v>272</v>
      </c>
      <c r="F106" s="53" t="s">
        <v>278</v>
      </c>
      <c r="G106" t="s">
        <v>528</v>
      </c>
      <c r="H106" s="53" t="s">
        <v>441</v>
      </c>
      <c r="I106" t="s">
        <v>529</v>
      </c>
      <c r="J106">
        <v>23</v>
      </c>
      <c r="K106" t="s">
        <v>32</v>
      </c>
      <c r="L106">
        <v>5769.03</v>
      </c>
      <c r="M106">
        <v>122</v>
      </c>
      <c r="N106">
        <v>12</v>
      </c>
      <c r="O106" s="97">
        <v>150225.54</v>
      </c>
      <c r="P106" s="96" t="s">
        <v>173</v>
      </c>
      <c r="Q106">
        <v>2000</v>
      </c>
      <c r="R106">
        <v>1500</v>
      </c>
      <c r="S106">
        <v>500</v>
      </c>
      <c r="T106">
        <v>1107</v>
      </c>
      <c r="U106">
        <v>35000</v>
      </c>
      <c r="V106">
        <v>4500</v>
      </c>
      <c r="W106">
        <v>15000</v>
      </c>
      <c r="X106">
        <v>1500</v>
      </c>
      <c r="Y106">
        <v>1000</v>
      </c>
      <c r="Z106" s="98">
        <v>18676.575000000001</v>
      </c>
      <c r="AA106">
        <v>1140</v>
      </c>
      <c r="AB106">
        <v>900</v>
      </c>
      <c r="AC106">
        <v>1107</v>
      </c>
      <c r="AD106" s="29">
        <v>14422.575000000001</v>
      </c>
    </row>
    <row r="107" spans="3:30">
      <c r="C107" s="53">
        <v>45629</v>
      </c>
      <c r="D107" t="s">
        <v>96</v>
      </c>
      <c r="E107" s="53" t="s">
        <v>272</v>
      </c>
      <c r="F107" s="53" t="s">
        <v>278</v>
      </c>
      <c r="G107" t="s">
        <v>530</v>
      </c>
      <c r="H107" s="53" t="s">
        <v>441</v>
      </c>
      <c r="I107" t="s">
        <v>531</v>
      </c>
      <c r="J107">
        <v>24</v>
      </c>
      <c r="K107" t="s">
        <v>44</v>
      </c>
      <c r="L107">
        <v>2730.73</v>
      </c>
      <c r="M107">
        <v>60</v>
      </c>
      <c r="N107">
        <v>10</v>
      </c>
      <c r="O107" s="97">
        <v>85125.17</v>
      </c>
      <c r="P107" s="96" t="s">
        <v>173</v>
      </c>
      <c r="Q107">
        <v>2000</v>
      </c>
      <c r="R107">
        <v>1500</v>
      </c>
      <c r="S107">
        <v>500</v>
      </c>
      <c r="T107">
        <v>549</v>
      </c>
      <c r="U107">
        <v>30000</v>
      </c>
      <c r="V107">
        <v>3200</v>
      </c>
      <c r="W107">
        <v>10000</v>
      </c>
      <c r="X107">
        <v>1200</v>
      </c>
      <c r="Y107">
        <v>800</v>
      </c>
      <c r="Z107" s="98">
        <v>9774.8250000000007</v>
      </c>
      <c r="AA107">
        <v>950</v>
      </c>
      <c r="AB107">
        <v>900</v>
      </c>
      <c r="AC107">
        <v>549</v>
      </c>
      <c r="AD107" s="29">
        <v>6826.8249999999998</v>
      </c>
    </row>
    <row r="108" spans="3:30">
      <c r="C108" s="53">
        <v>45629</v>
      </c>
      <c r="D108" t="s">
        <v>96</v>
      </c>
      <c r="E108" s="53" t="s">
        <v>271</v>
      </c>
      <c r="F108" s="53" t="s">
        <v>278</v>
      </c>
      <c r="G108" t="s">
        <v>532</v>
      </c>
      <c r="H108" s="53" t="s">
        <v>441</v>
      </c>
      <c r="I108" t="s">
        <v>533</v>
      </c>
      <c r="J108">
        <v>9</v>
      </c>
      <c r="K108" t="s">
        <v>35</v>
      </c>
      <c r="L108">
        <v>4420.17</v>
      </c>
      <c r="M108">
        <v>100</v>
      </c>
      <c r="N108">
        <v>10</v>
      </c>
      <c r="O108" s="97">
        <v>111285.72</v>
      </c>
      <c r="P108" s="96" t="s">
        <v>173</v>
      </c>
      <c r="Q108">
        <v>2000</v>
      </c>
      <c r="R108">
        <v>1500</v>
      </c>
      <c r="S108">
        <v>500</v>
      </c>
      <c r="T108">
        <v>909</v>
      </c>
      <c r="U108">
        <v>35000</v>
      </c>
      <c r="V108">
        <v>4500</v>
      </c>
      <c r="W108">
        <v>15000</v>
      </c>
      <c r="X108">
        <v>1500</v>
      </c>
      <c r="Y108">
        <v>1000</v>
      </c>
      <c r="Z108" s="98">
        <v>14718.424999999999</v>
      </c>
      <c r="AA108">
        <v>950</v>
      </c>
      <c r="AB108">
        <v>900</v>
      </c>
      <c r="AC108">
        <v>909</v>
      </c>
      <c r="AD108" s="29">
        <v>11050.424999999999</v>
      </c>
    </row>
    <row r="109" spans="3:30">
      <c r="C109" s="53">
        <v>45859</v>
      </c>
      <c r="D109" t="s">
        <v>534</v>
      </c>
      <c r="E109" s="53" t="s">
        <v>272</v>
      </c>
      <c r="F109" s="53"/>
      <c r="G109" s="53"/>
      <c r="H109" s="53"/>
      <c r="I109" t="s">
        <v>535</v>
      </c>
      <c r="J109">
        <v>118</v>
      </c>
      <c r="K109" t="s">
        <v>210</v>
      </c>
      <c r="O109" s="96"/>
      <c r="P109" s="96"/>
      <c r="Q109">
        <v>2500</v>
      </c>
      <c r="R109">
        <v>2000</v>
      </c>
      <c r="S109">
        <v>500</v>
      </c>
      <c r="T109">
        <v>9</v>
      </c>
      <c r="U109">
        <v>20000</v>
      </c>
      <c r="V109">
        <v>2500</v>
      </c>
      <c r="W109">
        <v>7000</v>
      </c>
      <c r="X109">
        <v>800</v>
      </c>
      <c r="Y109">
        <v>600</v>
      </c>
      <c r="Z109" s="98">
        <v>918</v>
      </c>
      <c r="AA109">
        <v>0</v>
      </c>
      <c r="AB109">
        <v>900</v>
      </c>
      <c r="AC109">
        <v>9</v>
      </c>
      <c r="AD109">
        <v>0</v>
      </c>
    </row>
    <row r="110" spans="3:30">
      <c r="C110" s="53">
        <v>45629</v>
      </c>
      <c r="D110" t="s">
        <v>536</v>
      </c>
      <c r="E110" s="53" t="s">
        <v>266</v>
      </c>
      <c r="F110" s="53"/>
      <c r="G110" s="53"/>
      <c r="H110" s="53"/>
      <c r="I110" t="s">
        <v>537</v>
      </c>
      <c r="J110">
        <v>45</v>
      </c>
      <c r="K110" t="s">
        <v>76</v>
      </c>
      <c r="L110">
        <v>550.33000000000004</v>
      </c>
      <c r="M110">
        <v>11</v>
      </c>
      <c r="N110">
        <v>6</v>
      </c>
      <c r="O110" s="96"/>
      <c r="P110" s="96"/>
      <c r="Q110">
        <v>2000</v>
      </c>
      <c r="R110">
        <v>1500</v>
      </c>
      <c r="S110">
        <v>500</v>
      </c>
      <c r="T110">
        <v>108</v>
      </c>
      <c r="U110">
        <v>15000</v>
      </c>
      <c r="V110">
        <v>2500</v>
      </c>
      <c r="W110">
        <v>7000</v>
      </c>
      <c r="X110">
        <v>800</v>
      </c>
      <c r="Y110">
        <v>600</v>
      </c>
      <c r="Z110" s="98">
        <v>3061.8249999999998</v>
      </c>
      <c r="AA110">
        <v>570</v>
      </c>
      <c r="AB110">
        <v>900</v>
      </c>
      <c r="AC110">
        <v>108</v>
      </c>
      <c r="AD110" s="29">
        <v>1375.825</v>
      </c>
    </row>
    <row r="111" spans="3:30">
      <c r="C111" s="53">
        <v>45721</v>
      </c>
      <c r="D111" t="s">
        <v>538</v>
      </c>
      <c r="E111" s="53" t="s">
        <v>266</v>
      </c>
      <c r="F111" s="53"/>
      <c r="G111" s="53"/>
      <c r="H111" s="53"/>
      <c r="I111" t="s">
        <v>539</v>
      </c>
      <c r="J111">
        <v>66</v>
      </c>
      <c r="K111" t="s">
        <v>540</v>
      </c>
      <c r="L111">
        <v>1183</v>
      </c>
      <c r="M111">
        <v>22</v>
      </c>
      <c r="N111">
        <v>8</v>
      </c>
      <c r="O111" s="96"/>
      <c r="P111" s="96"/>
      <c r="Q111">
        <v>2000</v>
      </c>
      <c r="R111">
        <v>1500</v>
      </c>
      <c r="S111">
        <v>500</v>
      </c>
      <c r="T111">
        <v>207</v>
      </c>
      <c r="U111">
        <v>20000</v>
      </c>
      <c r="V111">
        <v>2500</v>
      </c>
      <c r="W111">
        <v>7000</v>
      </c>
      <c r="X111">
        <v>800</v>
      </c>
      <c r="Y111">
        <v>600</v>
      </c>
      <c r="Z111" s="98">
        <v>5031.5</v>
      </c>
      <c r="AA111">
        <v>760</v>
      </c>
      <c r="AB111">
        <v>900</v>
      </c>
      <c r="AC111">
        <v>207</v>
      </c>
      <c r="AD111" s="29">
        <v>2957.5</v>
      </c>
    </row>
    <row r="112" spans="3:30">
      <c r="C112" s="53">
        <v>45629</v>
      </c>
      <c r="D112" t="s">
        <v>541</v>
      </c>
      <c r="E112" s="53" t="s">
        <v>272</v>
      </c>
      <c r="F112" s="53"/>
      <c r="G112" s="53"/>
      <c r="H112" s="53"/>
      <c r="I112" s="53" t="s">
        <v>542</v>
      </c>
      <c r="J112">
        <v>19</v>
      </c>
      <c r="K112" t="s">
        <v>38</v>
      </c>
      <c r="L112">
        <v>3835.16</v>
      </c>
      <c r="M112">
        <v>80</v>
      </c>
      <c r="N112">
        <v>12</v>
      </c>
      <c r="O112" s="96"/>
      <c r="P112" s="96"/>
      <c r="Q112">
        <v>2000</v>
      </c>
      <c r="R112">
        <v>1500</v>
      </c>
      <c r="S112">
        <v>500</v>
      </c>
      <c r="T112">
        <v>729</v>
      </c>
      <c r="U112">
        <v>35000</v>
      </c>
      <c r="V112">
        <v>4500</v>
      </c>
      <c r="W112">
        <v>15000</v>
      </c>
      <c r="X112">
        <v>1500</v>
      </c>
      <c r="Y112">
        <v>1000</v>
      </c>
      <c r="Z112" s="98">
        <v>13085.9</v>
      </c>
      <c r="AA112">
        <v>1140</v>
      </c>
      <c r="AB112">
        <v>900</v>
      </c>
      <c r="AC112">
        <v>729</v>
      </c>
      <c r="AD112" s="29">
        <v>9587.9</v>
      </c>
    </row>
    <row r="113" spans="3:30">
      <c r="C113" s="53">
        <v>45629</v>
      </c>
      <c r="D113" t="s">
        <v>541</v>
      </c>
      <c r="E113" s="53" t="s">
        <v>266</v>
      </c>
      <c r="F113" s="53"/>
      <c r="G113" s="53"/>
      <c r="H113" s="53"/>
      <c r="I113" t="s">
        <v>543</v>
      </c>
      <c r="J113">
        <v>35</v>
      </c>
      <c r="K113" t="s">
        <v>47</v>
      </c>
      <c r="L113">
        <v>2256.79</v>
      </c>
      <c r="M113">
        <v>39</v>
      </c>
      <c r="N113">
        <v>10</v>
      </c>
      <c r="O113" s="96"/>
      <c r="P113" s="96"/>
      <c r="Q113">
        <v>2000</v>
      </c>
      <c r="R113">
        <v>1500</v>
      </c>
      <c r="S113">
        <v>500</v>
      </c>
      <c r="T113">
        <v>360</v>
      </c>
      <c r="U113">
        <v>30000</v>
      </c>
      <c r="V113">
        <v>3200</v>
      </c>
      <c r="W113">
        <v>10000</v>
      </c>
      <c r="X113">
        <v>1200</v>
      </c>
      <c r="Y113">
        <v>800</v>
      </c>
      <c r="Z113" s="98">
        <v>8211.9750000000004</v>
      </c>
      <c r="AA113">
        <v>950</v>
      </c>
      <c r="AB113">
        <v>900</v>
      </c>
      <c r="AC113">
        <v>360</v>
      </c>
      <c r="AD113" s="29">
        <v>5641.9750000000004</v>
      </c>
    </row>
    <row r="114" spans="3:30">
      <c r="C114" s="53">
        <v>45629</v>
      </c>
      <c r="D114" t="s">
        <v>541</v>
      </c>
      <c r="E114" s="53" t="s">
        <v>266</v>
      </c>
      <c r="F114" s="53"/>
      <c r="G114" s="53"/>
      <c r="H114" s="53"/>
      <c r="I114" t="s">
        <v>544</v>
      </c>
      <c r="J114">
        <v>36</v>
      </c>
      <c r="K114" t="s">
        <v>73</v>
      </c>
      <c r="L114">
        <v>709.77</v>
      </c>
      <c r="M114">
        <v>18</v>
      </c>
      <c r="N114">
        <v>6</v>
      </c>
      <c r="O114" s="96"/>
      <c r="P114" s="96"/>
      <c r="Q114">
        <v>2000</v>
      </c>
      <c r="R114">
        <v>1500</v>
      </c>
      <c r="S114">
        <v>500</v>
      </c>
      <c r="T114">
        <v>171</v>
      </c>
      <c r="U114">
        <v>15000</v>
      </c>
      <c r="V114">
        <v>2500</v>
      </c>
      <c r="W114">
        <v>7000</v>
      </c>
      <c r="X114">
        <v>800</v>
      </c>
      <c r="Y114">
        <v>600</v>
      </c>
      <c r="Z114" s="98">
        <v>3586.4250000000002</v>
      </c>
      <c r="AA114">
        <v>570</v>
      </c>
      <c r="AB114">
        <v>900</v>
      </c>
      <c r="AC114">
        <v>171</v>
      </c>
      <c r="AD114" s="29">
        <v>1774.425</v>
      </c>
    </row>
    <row r="115" spans="3:30">
      <c r="C115" s="53">
        <v>45629</v>
      </c>
      <c r="D115" t="s">
        <v>545</v>
      </c>
      <c r="E115" s="53" t="s">
        <v>266</v>
      </c>
      <c r="F115" s="53"/>
      <c r="G115" s="53"/>
      <c r="H115" s="53"/>
      <c r="I115" t="s">
        <v>546</v>
      </c>
      <c r="J115">
        <v>30</v>
      </c>
      <c r="K115" t="s">
        <v>42</v>
      </c>
      <c r="L115">
        <v>3126.48</v>
      </c>
      <c r="M115">
        <v>60</v>
      </c>
      <c r="N115">
        <v>10</v>
      </c>
      <c r="O115" s="96"/>
      <c r="P115" s="96"/>
      <c r="Q115">
        <v>2000</v>
      </c>
      <c r="R115">
        <v>1500</v>
      </c>
      <c r="S115">
        <v>500</v>
      </c>
      <c r="T115">
        <v>549</v>
      </c>
      <c r="U115">
        <v>35000</v>
      </c>
      <c r="V115">
        <v>4500</v>
      </c>
      <c r="W115">
        <v>15000</v>
      </c>
      <c r="X115">
        <v>1500</v>
      </c>
      <c r="Y115">
        <v>1000</v>
      </c>
      <c r="Z115" s="98">
        <v>10764.2</v>
      </c>
      <c r="AA115">
        <v>950</v>
      </c>
      <c r="AB115">
        <v>900</v>
      </c>
      <c r="AC115">
        <v>549</v>
      </c>
      <c r="AD115" s="29">
        <v>7816.2</v>
      </c>
    </row>
    <row r="116" spans="3:30">
      <c r="C116" s="53">
        <v>45629</v>
      </c>
      <c r="D116" t="s">
        <v>547</v>
      </c>
      <c r="E116" s="53" t="s">
        <v>276</v>
      </c>
      <c r="F116" s="53"/>
      <c r="G116" s="53"/>
      <c r="H116" s="53"/>
      <c r="I116" t="s">
        <v>548</v>
      </c>
      <c r="J116">
        <v>4</v>
      </c>
      <c r="K116" t="s">
        <v>50</v>
      </c>
      <c r="L116">
        <v>1761.96</v>
      </c>
      <c r="M116">
        <v>39</v>
      </c>
      <c r="N116">
        <v>8</v>
      </c>
      <c r="O116" s="96"/>
      <c r="P116" s="96"/>
      <c r="Q116">
        <v>2000</v>
      </c>
      <c r="R116">
        <v>1500</v>
      </c>
      <c r="S116">
        <v>500</v>
      </c>
      <c r="T116">
        <v>360</v>
      </c>
      <c r="U116">
        <v>30000</v>
      </c>
      <c r="V116">
        <v>3200</v>
      </c>
      <c r="W116">
        <v>10000</v>
      </c>
      <c r="X116">
        <v>1200</v>
      </c>
      <c r="Y116">
        <v>800</v>
      </c>
      <c r="Z116" s="98">
        <v>6784.9</v>
      </c>
      <c r="AA116">
        <v>760</v>
      </c>
      <c r="AB116">
        <v>900</v>
      </c>
      <c r="AC116">
        <v>360</v>
      </c>
      <c r="AD116" s="29">
        <v>4404.8999999999996</v>
      </c>
    </row>
    <row r="117" spans="3:30">
      <c r="C117" s="53">
        <v>45629</v>
      </c>
      <c r="D117" t="s">
        <v>538</v>
      </c>
      <c r="E117" s="53" t="s">
        <v>275</v>
      </c>
      <c r="F117" s="53"/>
      <c r="G117" s="53"/>
      <c r="H117" s="53"/>
      <c r="I117" t="s">
        <v>549</v>
      </c>
      <c r="J117">
        <v>47</v>
      </c>
      <c r="K117" t="s">
        <v>81</v>
      </c>
      <c r="L117">
        <v>352.42</v>
      </c>
      <c r="M117">
        <v>8</v>
      </c>
      <c r="N117">
        <v>6</v>
      </c>
      <c r="O117" s="96"/>
      <c r="P117" s="96"/>
      <c r="Q117">
        <v>2000</v>
      </c>
      <c r="R117">
        <v>1500</v>
      </c>
      <c r="S117">
        <v>500</v>
      </c>
      <c r="T117">
        <v>81</v>
      </c>
      <c r="U117">
        <v>10000</v>
      </c>
      <c r="V117">
        <v>2000</v>
      </c>
      <c r="W117">
        <v>7000</v>
      </c>
      <c r="X117">
        <v>800</v>
      </c>
      <c r="Y117">
        <v>600</v>
      </c>
      <c r="Z117" s="98">
        <v>2513.0500000000002</v>
      </c>
      <c r="AA117">
        <v>570</v>
      </c>
      <c r="AB117">
        <v>900</v>
      </c>
      <c r="AC117">
        <v>81</v>
      </c>
      <c r="AD117" s="29">
        <v>881.05</v>
      </c>
    </row>
    <row r="118" spans="3:30">
      <c r="C118" s="53">
        <v>45797</v>
      </c>
      <c r="D118" t="s">
        <v>12</v>
      </c>
      <c r="E118" s="53" t="s">
        <v>271</v>
      </c>
      <c r="F118" s="53"/>
      <c r="G118" s="53"/>
      <c r="H118" s="53"/>
      <c r="I118" t="s">
        <v>550</v>
      </c>
      <c r="J118">
        <v>103</v>
      </c>
      <c r="K118" t="s">
        <v>89</v>
      </c>
      <c r="L118">
        <v>2285.52</v>
      </c>
      <c r="M118">
        <v>67</v>
      </c>
      <c r="N118">
        <v>12</v>
      </c>
      <c r="O118" s="96"/>
      <c r="P118" s="96"/>
      <c r="Q118">
        <v>2000</v>
      </c>
      <c r="R118">
        <v>1500</v>
      </c>
      <c r="S118">
        <v>500</v>
      </c>
      <c r="T118">
        <v>612</v>
      </c>
      <c r="U118">
        <v>30000</v>
      </c>
      <c r="V118">
        <v>3200</v>
      </c>
      <c r="W118">
        <v>10000</v>
      </c>
      <c r="X118">
        <v>1200</v>
      </c>
      <c r="Y118">
        <v>800</v>
      </c>
      <c r="Z118" s="98">
        <v>8977.7999999999993</v>
      </c>
      <c r="AA118">
        <v>1140</v>
      </c>
      <c r="AB118">
        <v>900</v>
      </c>
      <c r="AC118">
        <v>612</v>
      </c>
      <c r="AD118">
        <v>5713.8</v>
      </c>
    </row>
    <row r="119" spans="3:30">
      <c r="C119" s="53">
        <v>45629</v>
      </c>
      <c r="D119" t="s">
        <v>12</v>
      </c>
      <c r="E119" s="53" t="s">
        <v>272</v>
      </c>
      <c r="F119" s="53"/>
      <c r="G119" s="53"/>
      <c r="H119" s="53"/>
      <c r="I119" t="s">
        <v>551</v>
      </c>
      <c r="J119">
        <v>13</v>
      </c>
      <c r="K119" t="s">
        <v>34</v>
      </c>
      <c r="L119">
        <v>5635.91</v>
      </c>
      <c r="M119">
        <v>108</v>
      </c>
      <c r="N119">
        <v>12</v>
      </c>
      <c r="O119" s="96"/>
      <c r="P119" s="96"/>
      <c r="Q119">
        <v>2000</v>
      </c>
      <c r="R119">
        <v>1500</v>
      </c>
      <c r="S119">
        <v>500</v>
      </c>
      <c r="T119">
        <v>981</v>
      </c>
      <c r="U119">
        <v>35000</v>
      </c>
      <c r="V119">
        <v>4500</v>
      </c>
      <c r="W119">
        <v>15000</v>
      </c>
      <c r="X119">
        <v>1500</v>
      </c>
      <c r="Y119">
        <v>1000</v>
      </c>
      <c r="Z119" s="98">
        <v>18091.775000000001</v>
      </c>
      <c r="AA119">
        <v>1140</v>
      </c>
      <c r="AB119">
        <v>900</v>
      </c>
      <c r="AC119">
        <v>981</v>
      </c>
      <c r="AD119" s="29">
        <v>14089.775</v>
      </c>
    </row>
    <row r="120" spans="3:30">
      <c r="C120" s="53">
        <v>45797</v>
      </c>
      <c r="D120" t="s">
        <v>12</v>
      </c>
      <c r="E120" s="53" t="s">
        <v>271</v>
      </c>
      <c r="F120" s="53"/>
      <c r="G120" s="53"/>
      <c r="H120" s="53"/>
      <c r="I120" t="s">
        <v>552</v>
      </c>
      <c r="J120">
        <v>101</v>
      </c>
      <c r="K120" t="s">
        <v>95</v>
      </c>
      <c r="L120">
        <v>1713</v>
      </c>
      <c r="M120">
        <v>30</v>
      </c>
      <c r="N120">
        <v>12</v>
      </c>
      <c r="O120" s="96"/>
      <c r="P120" s="96"/>
      <c r="Q120">
        <v>2000</v>
      </c>
      <c r="R120">
        <v>1500</v>
      </c>
      <c r="S120">
        <v>500</v>
      </c>
      <c r="T120">
        <v>279</v>
      </c>
      <c r="U120">
        <v>30000</v>
      </c>
      <c r="V120">
        <v>3200</v>
      </c>
      <c r="W120">
        <v>10000</v>
      </c>
      <c r="X120">
        <v>1200</v>
      </c>
      <c r="Y120">
        <v>800</v>
      </c>
      <c r="Z120" s="98">
        <v>6880.5</v>
      </c>
      <c r="AA120">
        <v>1140</v>
      </c>
      <c r="AB120">
        <v>900</v>
      </c>
      <c r="AC120">
        <v>279</v>
      </c>
      <c r="AD120">
        <v>4282.5</v>
      </c>
    </row>
    <row r="121" spans="3:30">
      <c r="C121" s="53">
        <v>45859</v>
      </c>
      <c r="D121" t="s">
        <v>12</v>
      </c>
      <c r="E121" s="53" t="s">
        <v>272</v>
      </c>
      <c r="F121" s="53"/>
      <c r="G121" s="53"/>
      <c r="H121" s="53"/>
      <c r="I121" t="s">
        <v>553</v>
      </c>
      <c r="J121">
        <v>116</v>
      </c>
      <c r="K121" t="s">
        <v>98</v>
      </c>
      <c r="L121">
        <v>3763.23</v>
      </c>
      <c r="M121">
        <v>72</v>
      </c>
      <c r="O121" s="96"/>
      <c r="P121" s="96"/>
      <c r="Q121">
        <v>2500</v>
      </c>
      <c r="R121">
        <v>2000</v>
      </c>
      <c r="S121">
        <v>500</v>
      </c>
      <c r="T121">
        <v>657</v>
      </c>
      <c r="U121">
        <v>35000</v>
      </c>
      <c r="V121">
        <v>4500</v>
      </c>
      <c r="W121">
        <v>15000</v>
      </c>
      <c r="X121">
        <v>1500</v>
      </c>
      <c r="Y121">
        <v>1000</v>
      </c>
      <c r="Z121" s="98">
        <v>11622.075000000001</v>
      </c>
      <c r="AA121">
        <v>0</v>
      </c>
      <c r="AB121">
        <v>900</v>
      </c>
      <c r="AC121">
        <v>657</v>
      </c>
      <c r="AD121">
        <v>9408.0750000000007</v>
      </c>
    </row>
    <row r="122" spans="3:30">
      <c r="C122" s="53">
        <v>45797</v>
      </c>
      <c r="D122" t="s">
        <v>288</v>
      </c>
      <c r="E122" s="53" t="s">
        <v>272</v>
      </c>
      <c r="F122" s="53"/>
      <c r="G122" s="53"/>
      <c r="H122" s="53"/>
      <c r="I122" t="s">
        <v>554</v>
      </c>
      <c r="J122">
        <v>89</v>
      </c>
      <c r="K122" t="s">
        <v>221</v>
      </c>
      <c r="L122">
        <v>2074</v>
      </c>
      <c r="M122">
        <v>36</v>
      </c>
      <c r="N122">
        <v>10</v>
      </c>
      <c r="O122" s="96"/>
      <c r="P122" s="96"/>
      <c r="Q122">
        <v>2000</v>
      </c>
      <c r="R122">
        <v>1500</v>
      </c>
      <c r="S122">
        <v>500</v>
      </c>
      <c r="T122">
        <v>333</v>
      </c>
      <c r="U122">
        <v>30000</v>
      </c>
      <c r="V122">
        <v>3200</v>
      </c>
      <c r="W122">
        <v>10000</v>
      </c>
      <c r="X122">
        <v>1200</v>
      </c>
      <c r="Y122">
        <v>800</v>
      </c>
      <c r="Z122" s="98">
        <v>7701</v>
      </c>
      <c r="AA122">
        <v>950</v>
      </c>
      <c r="AB122">
        <v>900</v>
      </c>
      <c r="AC122">
        <v>333</v>
      </c>
      <c r="AD122">
        <v>5185</v>
      </c>
    </row>
    <row r="123" spans="3:30">
      <c r="C123" s="53">
        <v>45754</v>
      </c>
      <c r="D123" t="s">
        <v>12</v>
      </c>
      <c r="E123" s="53" t="s">
        <v>275</v>
      </c>
      <c r="F123" s="53"/>
      <c r="G123" s="53"/>
      <c r="H123" s="53"/>
      <c r="I123" t="s">
        <v>555</v>
      </c>
      <c r="J123">
        <v>79</v>
      </c>
      <c r="K123" t="s">
        <v>110</v>
      </c>
      <c r="L123">
        <v>1727.4</v>
      </c>
      <c r="M123">
        <v>30</v>
      </c>
      <c r="N123">
        <v>10</v>
      </c>
      <c r="O123" s="96"/>
      <c r="P123" s="96"/>
      <c r="Q123">
        <v>2000</v>
      </c>
      <c r="R123">
        <v>1500</v>
      </c>
      <c r="S123">
        <v>500</v>
      </c>
      <c r="T123">
        <v>279</v>
      </c>
      <c r="U123">
        <v>30000</v>
      </c>
      <c r="V123">
        <v>3200</v>
      </c>
      <c r="W123">
        <v>10000</v>
      </c>
      <c r="X123">
        <v>1200</v>
      </c>
      <c r="Y123">
        <v>800</v>
      </c>
      <c r="Z123" s="98">
        <v>6726.5</v>
      </c>
      <c r="AA123">
        <v>950</v>
      </c>
      <c r="AB123">
        <v>900</v>
      </c>
      <c r="AC123">
        <v>279</v>
      </c>
      <c r="AD123">
        <v>4318.5</v>
      </c>
    </row>
    <row r="124" spans="3:30">
      <c r="C124" s="53">
        <v>45721</v>
      </c>
      <c r="D124" t="s">
        <v>12</v>
      </c>
      <c r="E124" s="53" t="s">
        <v>272</v>
      </c>
      <c r="F124" s="53"/>
      <c r="G124" s="53"/>
      <c r="H124" s="53"/>
      <c r="I124" t="s">
        <v>556</v>
      </c>
      <c r="J124">
        <v>64</v>
      </c>
      <c r="K124" t="s">
        <v>113</v>
      </c>
      <c r="L124">
        <v>2672.49</v>
      </c>
      <c r="M124">
        <v>47</v>
      </c>
      <c r="N124">
        <v>12</v>
      </c>
      <c r="O124" s="96"/>
      <c r="P124" s="96"/>
      <c r="Q124">
        <v>2000</v>
      </c>
      <c r="R124">
        <v>1500</v>
      </c>
      <c r="S124">
        <v>500</v>
      </c>
      <c r="T124">
        <v>432</v>
      </c>
      <c r="U124">
        <v>30000</v>
      </c>
      <c r="V124">
        <v>3200</v>
      </c>
      <c r="W124">
        <v>10000</v>
      </c>
      <c r="X124">
        <v>1200</v>
      </c>
      <c r="Y124">
        <v>800</v>
      </c>
      <c r="Z124" s="98">
        <v>9585.2250000000004</v>
      </c>
      <c r="AA124">
        <v>1140</v>
      </c>
      <c r="AB124">
        <v>900</v>
      </c>
      <c r="AC124">
        <v>432</v>
      </c>
      <c r="AD124" s="29">
        <v>6681.2250000000004</v>
      </c>
    </row>
    <row r="125" spans="3:30">
      <c r="C125" s="53">
        <v>45797</v>
      </c>
      <c r="D125" t="s">
        <v>12</v>
      </c>
      <c r="E125" s="53" t="s">
        <v>266</v>
      </c>
      <c r="F125" s="53"/>
      <c r="G125" s="53"/>
      <c r="H125" s="53"/>
      <c r="I125" t="s">
        <v>557</v>
      </c>
      <c r="J125">
        <v>102</v>
      </c>
      <c r="K125" t="s">
        <v>115</v>
      </c>
      <c r="L125">
        <v>364</v>
      </c>
      <c r="M125">
        <v>8</v>
      </c>
      <c r="N125">
        <v>6</v>
      </c>
      <c r="O125" s="96"/>
      <c r="P125" s="96"/>
      <c r="Q125">
        <v>2000</v>
      </c>
      <c r="R125">
        <v>1500</v>
      </c>
      <c r="S125">
        <v>500</v>
      </c>
      <c r="T125">
        <v>81</v>
      </c>
      <c r="U125">
        <v>20000</v>
      </c>
      <c r="V125">
        <v>2500</v>
      </c>
      <c r="W125">
        <v>7000</v>
      </c>
      <c r="X125">
        <v>800</v>
      </c>
      <c r="Y125">
        <v>600</v>
      </c>
      <c r="Z125" s="98">
        <v>2542</v>
      </c>
      <c r="AA125">
        <v>570</v>
      </c>
      <c r="AB125">
        <v>900</v>
      </c>
      <c r="AC125">
        <v>81</v>
      </c>
      <c r="AD125">
        <v>910</v>
      </c>
    </row>
    <row r="126" spans="3:30">
      <c r="C126" s="53">
        <v>45797</v>
      </c>
      <c r="D126" t="s">
        <v>12</v>
      </c>
      <c r="E126" s="53" t="s">
        <v>271</v>
      </c>
      <c r="F126" s="53"/>
      <c r="G126" s="53"/>
      <c r="H126" s="53"/>
      <c r="I126" t="s">
        <v>558</v>
      </c>
      <c r="J126">
        <v>104</v>
      </c>
      <c r="K126" t="s">
        <v>122</v>
      </c>
      <c r="L126">
        <v>2020</v>
      </c>
      <c r="M126">
        <v>44</v>
      </c>
      <c r="N126">
        <v>12</v>
      </c>
      <c r="O126" s="96"/>
      <c r="P126" s="96"/>
      <c r="Q126">
        <v>2000</v>
      </c>
      <c r="R126">
        <v>1500</v>
      </c>
      <c r="S126">
        <v>500</v>
      </c>
      <c r="T126">
        <v>405</v>
      </c>
      <c r="U126">
        <v>30000</v>
      </c>
      <c r="V126">
        <v>3200</v>
      </c>
      <c r="W126">
        <v>10000</v>
      </c>
      <c r="X126">
        <v>1200</v>
      </c>
      <c r="Y126">
        <v>800</v>
      </c>
      <c r="Z126" s="98">
        <v>7900</v>
      </c>
      <c r="AA126">
        <v>1140</v>
      </c>
      <c r="AB126">
        <v>900</v>
      </c>
      <c r="AC126">
        <v>405</v>
      </c>
      <c r="AD126">
        <v>5050</v>
      </c>
    </row>
    <row r="127" spans="3:30">
      <c r="C127" s="53">
        <v>45797</v>
      </c>
      <c r="D127" t="s">
        <v>288</v>
      </c>
      <c r="E127" s="53" t="s">
        <v>272</v>
      </c>
      <c r="F127" s="53"/>
      <c r="G127" s="53"/>
      <c r="H127" s="53"/>
      <c r="I127" t="s">
        <v>559</v>
      </c>
      <c r="J127">
        <v>88</v>
      </c>
      <c r="K127" t="s">
        <v>236</v>
      </c>
      <c r="L127">
        <v>359</v>
      </c>
      <c r="M127">
        <v>8</v>
      </c>
      <c r="N127">
        <v>6</v>
      </c>
      <c r="O127" s="96"/>
      <c r="P127" s="96"/>
      <c r="Q127">
        <v>2000</v>
      </c>
      <c r="R127">
        <v>1500</v>
      </c>
      <c r="S127">
        <v>500</v>
      </c>
      <c r="T127">
        <v>81</v>
      </c>
      <c r="U127">
        <v>20000</v>
      </c>
      <c r="V127">
        <v>2500</v>
      </c>
      <c r="W127">
        <v>7000</v>
      </c>
      <c r="X127">
        <v>800</v>
      </c>
      <c r="Y127">
        <v>600</v>
      </c>
      <c r="Z127" s="98">
        <v>2529.5</v>
      </c>
      <c r="AA127">
        <v>570</v>
      </c>
      <c r="AB127">
        <v>900</v>
      </c>
      <c r="AC127">
        <v>81</v>
      </c>
      <c r="AD127">
        <v>897.5</v>
      </c>
    </row>
    <row r="128" spans="3:30">
      <c r="C128" s="53">
        <v>45838</v>
      </c>
      <c r="D128" t="s">
        <v>12</v>
      </c>
      <c r="E128" s="53" t="s">
        <v>272</v>
      </c>
      <c r="F128" s="53"/>
      <c r="G128" s="53"/>
      <c r="H128" s="53"/>
      <c r="I128" s="53" t="s">
        <v>560</v>
      </c>
      <c r="J128">
        <v>113</v>
      </c>
      <c r="K128" t="s">
        <v>129</v>
      </c>
      <c r="L128">
        <v>570.86</v>
      </c>
      <c r="M128">
        <v>10</v>
      </c>
      <c r="O128" s="96"/>
      <c r="P128" s="96"/>
      <c r="Q128">
        <v>2500</v>
      </c>
      <c r="R128">
        <v>2000</v>
      </c>
      <c r="S128">
        <v>500</v>
      </c>
      <c r="T128">
        <v>99</v>
      </c>
      <c r="U128">
        <v>20000</v>
      </c>
      <c r="V128">
        <v>2500</v>
      </c>
      <c r="W128">
        <v>7000</v>
      </c>
      <c r="X128">
        <v>800</v>
      </c>
      <c r="Y128">
        <v>600</v>
      </c>
      <c r="Z128" s="98">
        <v>2525.15</v>
      </c>
      <c r="AA128">
        <v>0</v>
      </c>
      <c r="AB128">
        <v>900</v>
      </c>
      <c r="AC128">
        <v>99</v>
      </c>
      <c r="AD128">
        <v>1427.15</v>
      </c>
    </row>
    <row r="129" spans="3:30">
      <c r="C129" s="53">
        <v>45629</v>
      </c>
      <c r="D129" t="s">
        <v>12</v>
      </c>
      <c r="E129" s="53" t="s">
        <v>272</v>
      </c>
      <c r="F129" s="53"/>
      <c r="G129" s="53"/>
      <c r="H129" s="53"/>
      <c r="I129" t="s">
        <v>561</v>
      </c>
      <c r="J129">
        <v>20</v>
      </c>
      <c r="K129" t="s">
        <v>71</v>
      </c>
      <c r="L129">
        <v>972.11</v>
      </c>
      <c r="M129">
        <v>10</v>
      </c>
      <c r="N129">
        <v>8</v>
      </c>
      <c r="O129" s="96"/>
      <c r="P129" s="96"/>
      <c r="Q129">
        <v>2000</v>
      </c>
      <c r="R129">
        <v>1500</v>
      </c>
      <c r="S129">
        <v>500</v>
      </c>
      <c r="T129">
        <v>99</v>
      </c>
      <c r="U129">
        <v>20000</v>
      </c>
      <c r="V129">
        <v>2500</v>
      </c>
      <c r="W129">
        <v>7000</v>
      </c>
      <c r="X129">
        <v>800</v>
      </c>
      <c r="Y129">
        <v>600</v>
      </c>
      <c r="Z129" s="98">
        <v>4288.2749999999996</v>
      </c>
      <c r="AA129">
        <v>760</v>
      </c>
      <c r="AB129">
        <v>900</v>
      </c>
      <c r="AC129">
        <v>99</v>
      </c>
      <c r="AD129" s="29">
        <v>2430.2750000000001</v>
      </c>
    </row>
    <row r="130" spans="3:30">
      <c r="C130" s="53">
        <v>45629</v>
      </c>
      <c r="D130" t="s">
        <v>12</v>
      </c>
      <c r="E130" s="53" t="s">
        <v>272</v>
      </c>
      <c r="F130" s="53"/>
      <c r="G130" s="53"/>
      <c r="H130" s="53"/>
      <c r="I130" t="s">
        <v>562</v>
      </c>
      <c r="J130">
        <v>21</v>
      </c>
      <c r="K130" t="s">
        <v>43</v>
      </c>
      <c r="L130">
        <v>2911.84</v>
      </c>
      <c r="M130">
        <v>30</v>
      </c>
      <c r="N130">
        <v>10</v>
      </c>
      <c r="O130" s="96"/>
      <c r="P130" s="96"/>
      <c r="Q130">
        <v>2000</v>
      </c>
      <c r="R130">
        <v>1500</v>
      </c>
      <c r="S130">
        <v>500</v>
      </c>
      <c r="T130">
        <v>279</v>
      </c>
      <c r="U130">
        <v>30000</v>
      </c>
      <c r="V130">
        <v>3200</v>
      </c>
      <c r="W130">
        <v>10000</v>
      </c>
      <c r="X130">
        <v>1200</v>
      </c>
      <c r="Y130">
        <v>800</v>
      </c>
      <c r="Z130" s="98">
        <v>9687.6</v>
      </c>
      <c r="AA130">
        <v>950</v>
      </c>
      <c r="AB130">
        <v>900</v>
      </c>
      <c r="AC130">
        <v>279</v>
      </c>
      <c r="AD130" s="29">
        <v>7279.6</v>
      </c>
    </row>
    <row r="131" spans="3:30">
      <c r="C131" s="53">
        <v>45838</v>
      </c>
      <c r="D131" t="s">
        <v>12</v>
      </c>
      <c r="E131" s="53" t="s">
        <v>271</v>
      </c>
      <c r="F131" s="53"/>
      <c r="G131" s="53"/>
      <c r="H131" s="53"/>
      <c r="I131" t="s">
        <v>563</v>
      </c>
      <c r="J131">
        <v>106</v>
      </c>
      <c r="K131" t="s">
        <v>134</v>
      </c>
      <c r="L131">
        <v>2869.73</v>
      </c>
      <c r="M131">
        <v>60</v>
      </c>
      <c r="N131">
        <v>12</v>
      </c>
      <c r="O131" s="96"/>
      <c r="P131" s="96"/>
      <c r="Q131">
        <v>2500</v>
      </c>
      <c r="R131">
        <v>2000</v>
      </c>
      <c r="S131">
        <v>500</v>
      </c>
      <c r="T131">
        <v>549</v>
      </c>
      <c r="U131">
        <v>30000</v>
      </c>
      <c r="V131">
        <v>3200</v>
      </c>
      <c r="W131">
        <v>10000</v>
      </c>
      <c r="X131">
        <v>1200</v>
      </c>
      <c r="Y131">
        <v>800</v>
      </c>
      <c r="Z131" s="98">
        <v>10312.325000000001</v>
      </c>
      <c r="AA131">
        <v>1140</v>
      </c>
      <c r="AB131">
        <v>900</v>
      </c>
      <c r="AC131">
        <v>549</v>
      </c>
      <c r="AD131">
        <v>7174.3249999999998</v>
      </c>
    </row>
    <row r="132" spans="3:30">
      <c r="C132" s="53">
        <v>45629</v>
      </c>
      <c r="D132" t="s">
        <v>12</v>
      </c>
      <c r="E132" s="53" t="s">
        <v>275</v>
      </c>
      <c r="F132" s="53"/>
      <c r="G132" s="53"/>
      <c r="H132" s="53"/>
      <c r="I132" t="s">
        <v>564</v>
      </c>
      <c r="J132">
        <v>51</v>
      </c>
      <c r="K132" t="s">
        <v>59</v>
      </c>
      <c r="L132">
        <v>1207.49</v>
      </c>
      <c r="M132">
        <v>32</v>
      </c>
      <c r="N132">
        <v>8</v>
      </c>
      <c r="O132" s="96"/>
      <c r="P132" s="96"/>
      <c r="Q132">
        <v>2000</v>
      </c>
      <c r="R132">
        <v>1500</v>
      </c>
      <c r="S132">
        <v>500</v>
      </c>
      <c r="T132">
        <v>297</v>
      </c>
      <c r="U132">
        <v>20000</v>
      </c>
      <c r="V132">
        <v>2500</v>
      </c>
      <c r="W132">
        <v>7000</v>
      </c>
      <c r="X132">
        <v>800</v>
      </c>
      <c r="Y132">
        <v>600</v>
      </c>
      <c r="Z132" s="29">
        <v>5272.7250000000004</v>
      </c>
      <c r="AA132">
        <v>760</v>
      </c>
      <c r="AB132">
        <v>900</v>
      </c>
      <c r="AC132">
        <v>297</v>
      </c>
      <c r="AD132" s="29">
        <v>3018.7249999999999</v>
      </c>
    </row>
    <row r="133" spans="3:30">
      <c r="C133" s="53">
        <v>45721</v>
      </c>
      <c r="D133" t="s">
        <v>12</v>
      </c>
      <c r="E133" s="53" t="s">
        <v>272</v>
      </c>
      <c r="F133" s="53"/>
      <c r="G133" s="53"/>
      <c r="H133" s="53"/>
      <c r="I133" s="53" t="s">
        <v>565</v>
      </c>
      <c r="J133">
        <v>59</v>
      </c>
      <c r="K133" t="s">
        <v>139</v>
      </c>
      <c r="L133">
        <v>4128.8900000000003</v>
      </c>
      <c r="M133">
        <v>60</v>
      </c>
      <c r="N133">
        <v>12</v>
      </c>
      <c r="O133">
        <v>99308.97</v>
      </c>
      <c r="P133" s="96"/>
      <c r="Q133">
        <v>2000</v>
      </c>
      <c r="R133">
        <v>1500</v>
      </c>
      <c r="S133">
        <v>500</v>
      </c>
      <c r="T133">
        <v>549</v>
      </c>
      <c r="U133">
        <v>35000</v>
      </c>
      <c r="V133">
        <v>4500</v>
      </c>
      <c r="W133">
        <v>15000</v>
      </c>
      <c r="X133">
        <v>1500</v>
      </c>
      <c r="Y133">
        <v>1000</v>
      </c>
      <c r="Z133" s="98">
        <v>13460.225</v>
      </c>
      <c r="AA133">
        <v>1140</v>
      </c>
      <c r="AB133">
        <v>900</v>
      </c>
      <c r="AC133">
        <v>549</v>
      </c>
      <c r="AD133" s="29">
        <v>10322.225</v>
      </c>
    </row>
    <row r="134" spans="3:30">
      <c r="C134" s="53">
        <v>45754</v>
      </c>
      <c r="D134" t="s">
        <v>12</v>
      </c>
      <c r="E134" s="53" t="s">
        <v>275</v>
      </c>
      <c r="F134" s="53"/>
      <c r="G134" s="53"/>
      <c r="H134" s="53"/>
      <c r="I134" t="s">
        <v>566</v>
      </c>
      <c r="J134">
        <v>80</v>
      </c>
      <c r="K134" t="s">
        <v>143</v>
      </c>
      <c r="L134">
        <v>1634.11</v>
      </c>
      <c r="M134">
        <v>24</v>
      </c>
      <c r="N134">
        <v>10</v>
      </c>
      <c r="O134" s="96"/>
      <c r="P134" s="96"/>
      <c r="Q134">
        <v>2000</v>
      </c>
      <c r="R134">
        <v>1500</v>
      </c>
      <c r="S134">
        <v>500</v>
      </c>
      <c r="T134">
        <v>225</v>
      </c>
      <c r="U134">
        <v>20000</v>
      </c>
      <c r="V134">
        <v>3200</v>
      </c>
      <c r="W134">
        <v>10000</v>
      </c>
      <c r="X134">
        <v>1200</v>
      </c>
      <c r="Y134">
        <v>800</v>
      </c>
      <c r="Z134" s="98">
        <v>6385.2749999999996</v>
      </c>
      <c r="AA134">
        <v>950</v>
      </c>
      <c r="AB134">
        <v>900</v>
      </c>
      <c r="AC134">
        <v>225</v>
      </c>
      <c r="AD134">
        <v>4085.2750000000001</v>
      </c>
    </row>
    <row r="135" spans="3:30">
      <c r="C135" s="53">
        <v>45629</v>
      </c>
      <c r="D135" t="s">
        <v>288</v>
      </c>
      <c r="E135" s="53" t="s">
        <v>272</v>
      </c>
      <c r="F135" s="53"/>
      <c r="G135" s="53"/>
      <c r="H135" s="53"/>
      <c r="I135" t="s">
        <v>567</v>
      </c>
      <c r="J135">
        <v>25</v>
      </c>
      <c r="K135" t="s">
        <v>250</v>
      </c>
      <c r="L135">
        <v>388.67</v>
      </c>
      <c r="M135">
        <v>7</v>
      </c>
      <c r="N135">
        <v>6</v>
      </c>
      <c r="O135" s="96"/>
      <c r="P135" s="96"/>
      <c r="Q135">
        <v>2000</v>
      </c>
      <c r="R135">
        <v>1500</v>
      </c>
      <c r="S135">
        <v>500</v>
      </c>
      <c r="T135">
        <v>72</v>
      </c>
      <c r="U135">
        <v>15000</v>
      </c>
      <c r="V135">
        <v>2500</v>
      </c>
      <c r="W135">
        <v>7000</v>
      </c>
      <c r="X135">
        <v>800</v>
      </c>
      <c r="Y135">
        <v>600</v>
      </c>
      <c r="Z135" s="98">
        <v>2585.6750000000002</v>
      </c>
      <c r="AA135">
        <v>570</v>
      </c>
      <c r="AB135">
        <v>900</v>
      </c>
      <c r="AC135">
        <v>72</v>
      </c>
      <c r="AD135" s="29">
        <v>971.67499999999995</v>
      </c>
    </row>
    <row r="136" spans="3:30">
      <c r="C136" s="53">
        <v>45629</v>
      </c>
      <c r="D136" t="s">
        <v>12</v>
      </c>
      <c r="E136" s="53" t="s">
        <v>272</v>
      </c>
      <c r="F136" s="53"/>
      <c r="G136" s="53"/>
      <c r="H136" s="53"/>
      <c r="I136" t="s">
        <v>568</v>
      </c>
      <c r="J136">
        <v>22</v>
      </c>
      <c r="K136" t="s">
        <v>64</v>
      </c>
      <c r="L136">
        <v>1180.52</v>
      </c>
      <c r="M136">
        <v>33</v>
      </c>
      <c r="N136">
        <v>8</v>
      </c>
      <c r="O136" s="96"/>
      <c r="P136" s="96"/>
      <c r="Q136">
        <v>2000</v>
      </c>
      <c r="R136">
        <v>1500</v>
      </c>
      <c r="S136">
        <v>500</v>
      </c>
      <c r="T136">
        <v>306</v>
      </c>
      <c r="U136">
        <v>20000</v>
      </c>
      <c r="V136">
        <v>2500</v>
      </c>
      <c r="W136">
        <v>7000</v>
      </c>
      <c r="X136">
        <v>800</v>
      </c>
      <c r="Y136">
        <v>600</v>
      </c>
      <c r="Z136" s="98">
        <v>5223.3</v>
      </c>
      <c r="AA136">
        <v>760</v>
      </c>
      <c r="AB136">
        <v>900</v>
      </c>
      <c r="AC136">
        <v>306</v>
      </c>
      <c r="AD136" s="29">
        <v>2951.3</v>
      </c>
    </row>
    <row r="137" spans="3:30">
      <c r="C137" s="53">
        <v>45629</v>
      </c>
      <c r="D137" t="s">
        <v>12</v>
      </c>
      <c r="E137" s="53" t="s">
        <v>275</v>
      </c>
      <c r="F137" s="53"/>
      <c r="G137" s="53"/>
      <c r="H137" s="53"/>
      <c r="I137" t="s">
        <v>569</v>
      </c>
      <c r="J137">
        <v>46</v>
      </c>
      <c r="K137" t="s">
        <v>52</v>
      </c>
      <c r="L137">
        <v>1720.25</v>
      </c>
      <c r="M137">
        <v>30</v>
      </c>
      <c r="N137">
        <v>10</v>
      </c>
      <c r="O137" s="96"/>
      <c r="P137" s="96"/>
      <c r="Q137">
        <v>2000</v>
      </c>
      <c r="R137">
        <v>1500</v>
      </c>
      <c r="S137">
        <v>500</v>
      </c>
      <c r="T137">
        <v>279</v>
      </c>
      <c r="U137">
        <v>30000</v>
      </c>
      <c r="V137">
        <v>3200</v>
      </c>
      <c r="W137">
        <v>10000</v>
      </c>
      <c r="X137">
        <v>1200</v>
      </c>
      <c r="Y137">
        <v>800</v>
      </c>
      <c r="Z137" s="98">
        <v>6708.625</v>
      </c>
      <c r="AA137">
        <v>950</v>
      </c>
      <c r="AB137">
        <v>900</v>
      </c>
      <c r="AC137">
        <v>279</v>
      </c>
      <c r="AD137" s="29">
        <v>4300.625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A1AD-36A1-4DEB-96A6-39FE24B33126}">
  <dimension ref="A2:G30"/>
  <sheetViews>
    <sheetView workbookViewId="0">
      <selection activeCell="A33" sqref="A33"/>
    </sheetView>
  </sheetViews>
  <sheetFormatPr defaultRowHeight="15"/>
  <cols>
    <col min="1" max="1" width="56.85546875" bestFit="1" customWidth="1"/>
    <col min="2" max="2" width="19.5703125" bestFit="1" customWidth="1"/>
    <col min="3" max="3" width="8.7109375" bestFit="1" customWidth="1"/>
    <col min="4" max="4" width="7.42578125" bestFit="1" customWidth="1"/>
    <col min="5" max="5" width="9.5703125" bestFit="1" customWidth="1"/>
    <col min="6" max="6" width="8.85546875" bestFit="1" customWidth="1"/>
    <col min="7" max="7" width="11.42578125" bestFit="1" customWidth="1"/>
    <col min="8" max="8" width="33.5703125" bestFit="1" customWidth="1"/>
    <col min="9" max="9" width="36.5703125" bestFit="1" customWidth="1"/>
    <col min="10" max="10" width="39.7109375" bestFit="1" customWidth="1"/>
    <col min="11" max="11" width="7.42578125" bestFit="1" customWidth="1"/>
    <col min="12" max="12" width="42.7109375" bestFit="1" customWidth="1"/>
    <col min="13" max="13" width="39.7109375" bestFit="1" customWidth="1"/>
    <col min="14" max="14" width="42.7109375" bestFit="1" customWidth="1"/>
    <col min="15" max="15" width="21.140625" bestFit="1" customWidth="1"/>
    <col min="16" max="16" width="24.140625" bestFit="1" customWidth="1"/>
    <col min="17" max="17" width="31.28515625" bestFit="1" customWidth="1"/>
    <col min="18" max="18" width="34.28515625" bestFit="1" customWidth="1"/>
    <col min="19" max="19" width="31.140625" bestFit="1" customWidth="1"/>
    <col min="20" max="20" width="34.140625" bestFit="1" customWidth="1"/>
    <col min="21" max="21" width="8.85546875" bestFit="1" customWidth="1"/>
    <col min="22" max="22" width="8.7109375" bestFit="1" customWidth="1"/>
    <col min="23" max="23" width="7.42578125" bestFit="1" customWidth="1"/>
    <col min="24" max="24" width="9.5703125" bestFit="1" customWidth="1"/>
    <col min="25" max="25" width="8.85546875" bestFit="1" customWidth="1"/>
    <col min="26" max="26" width="7.7109375" bestFit="1" customWidth="1"/>
    <col min="27" max="27" width="15.7109375" bestFit="1" customWidth="1"/>
    <col min="28" max="28" width="18.7109375" bestFit="1" customWidth="1"/>
    <col min="29" max="29" width="18.140625" bestFit="1" customWidth="1"/>
    <col min="30" max="30" width="20.85546875" bestFit="1" customWidth="1"/>
    <col min="31" max="31" width="15.28515625" bestFit="1" customWidth="1"/>
    <col min="32" max="32" width="8.85546875" bestFit="1" customWidth="1"/>
    <col min="33" max="33" width="18.42578125" bestFit="1" customWidth="1"/>
    <col min="34" max="34" width="14.85546875" bestFit="1" customWidth="1"/>
    <col min="35" max="35" width="9.5703125" bestFit="1" customWidth="1"/>
    <col min="36" max="36" width="18" bestFit="1" customWidth="1"/>
    <col min="37" max="37" width="12" bestFit="1" customWidth="1"/>
    <col min="38" max="38" width="7.42578125" bestFit="1" customWidth="1"/>
    <col min="39" max="39" width="8.85546875" bestFit="1" customWidth="1"/>
    <col min="40" max="40" width="15" bestFit="1" customWidth="1"/>
    <col min="41" max="41" width="19.5703125" bestFit="1" customWidth="1"/>
    <col min="42" max="42" width="22.42578125" bestFit="1" customWidth="1"/>
    <col min="43" max="43" width="61.140625" bestFit="1" customWidth="1"/>
    <col min="44" max="44" width="64.140625" bestFit="1" customWidth="1"/>
    <col min="45" max="45" width="10.5703125" bestFit="1" customWidth="1"/>
    <col min="46" max="46" width="8.7109375" bestFit="1" customWidth="1"/>
    <col min="47" max="47" width="7.42578125" bestFit="1" customWidth="1"/>
    <col min="48" max="48" width="9.5703125" bestFit="1" customWidth="1"/>
    <col min="49" max="49" width="8.85546875" bestFit="1" customWidth="1"/>
    <col min="50" max="50" width="13.42578125" bestFit="1" customWidth="1"/>
    <col min="51" max="51" width="19.7109375" bestFit="1" customWidth="1"/>
    <col min="52" max="52" width="8.7109375" bestFit="1" customWidth="1"/>
    <col min="53" max="53" width="7.42578125" bestFit="1" customWidth="1"/>
    <col min="54" max="54" width="9.5703125" bestFit="1" customWidth="1"/>
    <col min="55" max="55" width="22.5703125" bestFit="1" customWidth="1"/>
    <col min="56" max="56" width="40.85546875" bestFit="1" customWidth="1"/>
    <col min="57" max="57" width="43.85546875" bestFit="1" customWidth="1"/>
    <col min="58" max="58" width="49.5703125" bestFit="1" customWidth="1"/>
    <col min="59" max="59" width="52.5703125" bestFit="1" customWidth="1"/>
    <col min="60" max="60" width="41.85546875" bestFit="1" customWidth="1"/>
    <col min="61" max="61" width="44.85546875" bestFit="1" customWidth="1"/>
    <col min="62" max="62" width="40.42578125" bestFit="1" customWidth="1"/>
    <col min="63" max="63" width="43.42578125" bestFit="1" customWidth="1"/>
    <col min="64" max="64" width="41.140625" bestFit="1" customWidth="1"/>
    <col min="65" max="65" width="44" bestFit="1" customWidth="1"/>
    <col min="66" max="66" width="8.7109375" bestFit="1" customWidth="1"/>
    <col min="67" max="67" width="7.42578125" bestFit="1" customWidth="1"/>
    <col min="68" max="68" width="9.5703125" bestFit="1" customWidth="1"/>
    <col min="69" max="69" width="8.85546875" bestFit="1" customWidth="1"/>
    <col min="70" max="70" width="9.42578125" bestFit="1" customWidth="1"/>
    <col min="71" max="71" width="9.28515625" bestFit="1" customWidth="1"/>
    <col min="72" max="72" width="12.140625" bestFit="1" customWidth="1"/>
    <col min="73" max="73" width="11.42578125" bestFit="1" customWidth="1"/>
  </cols>
  <sheetData>
    <row r="2" spans="1:7">
      <c r="A2" s="99" t="s">
        <v>571</v>
      </c>
      <c r="B2" s="99" t="s">
        <v>346</v>
      </c>
    </row>
    <row r="3" spans="1:7">
      <c r="A3" s="99" t="s">
        <v>570</v>
      </c>
      <c r="B3" t="s">
        <v>276</v>
      </c>
      <c r="C3" t="s">
        <v>266</v>
      </c>
      <c r="D3" t="s">
        <v>271</v>
      </c>
      <c r="E3" t="s">
        <v>272</v>
      </c>
      <c r="F3" t="s">
        <v>275</v>
      </c>
      <c r="G3" t="s">
        <v>572</v>
      </c>
    </row>
    <row r="4" spans="1:7">
      <c r="A4" t="s">
        <v>464</v>
      </c>
      <c r="D4">
        <v>1</v>
      </c>
      <c r="G4">
        <v>1</v>
      </c>
    </row>
    <row r="5" spans="1:7">
      <c r="A5" t="s">
        <v>125</v>
      </c>
      <c r="E5">
        <v>1</v>
      </c>
      <c r="G5">
        <v>1</v>
      </c>
    </row>
    <row r="6" spans="1:7">
      <c r="A6" t="s">
        <v>525</v>
      </c>
      <c r="C6">
        <v>1</v>
      </c>
      <c r="G6">
        <v>1</v>
      </c>
    </row>
    <row r="7" spans="1:7">
      <c r="A7" t="s">
        <v>154</v>
      </c>
      <c r="C7">
        <v>1</v>
      </c>
      <c r="G7">
        <v>1</v>
      </c>
    </row>
    <row r="8" spans="1:7">
      <c r="A8" t="s">
        <v>108</v>
      </c>
      <c r="B8">
        <v>1</v>
      </c>
      <c r="D8">
        <v>1</v>
      </c>
      <c r="G8">
        <v>2</v>
      </c>
    </row>
    <row r="9" spans="1:7">
      <c r="A9" t="s">
        <v>130</v>
      </c>
      <c r="E9">
        <v>1</v>
      </c>
      <c r="G9">
        <v>1</v>
      </c>
    </row>
    <row r="10" spans="1:7">
      <c r="A10" t="s">
        <v>437</v>
      </c>
      <c r="C10">
        <v>1</v>
      </c>
      <c r="G10">
        <v>1</v>
      </c>
    </row>
    <row r="11" spans="1:7">
      <c r="A11" t="s">
        <v>458</v>
      </c>
      <c r="C11">
        <v>1</v>
      </c>
      <c r="G11">
        <v>1</v>
      </c>
    </row>
    <row r="12" spans="1:7">
      <c r="A12" t="s">
        <v>100</v>
      </c>
      <c r="E12">
        <v>1</v>
      </c>
      <c r="G12">
        <v>1</v>
      </c>
    </row>
    <row r="13" spans="1:7">
      <c r="A13" t="s">
        <v>12</v>
      </c>
      <c r="B13">
        <v>13</v>
      </c>
      <c r="C13">
        <v>7</v>
      </c>
      <c r="D13">
        <v>18</v>
      </c>
      <c r="E13">
        <v>10</v>
      </c>
      <c r="F13">
        <v>10</v>
      </c>
      <c r="G13">
        <v>58</v>
      </c>
    </row>
    <row r="14" spans="1:7">
      <c r="A14" t="s">
        <v>545</v>
      </c>
      <c r="C14">
        <v>1</v>
      </c>
      <c r="G14">
        <v>1</v>
      </c>
    </row>
    <row r="15" spans="1:7">
      <c r="A15" t="s">
        <v>547</v>
      </c>
      <c r="B15">
        <v>1</v>
      </c>
      <c r="G15">
        <v>1</v>
      </c>
    </row>
    <row r="16" spans="1:7">
      <c r="A16" t="s">
        <v>538</v>
      </c>
      <c r="C16">
        <v>1</v>
      </c>
      <c r="F16">
        <v>1</v>
      </c>
      <c r="G16">
        <v>2</v>
      </c>
    </row>
    <row r="17" spans="1:7">
      <c r="A17" t="s">
        <v>541</v>
      </c>
      <c r="C17">
        <v>2</v>
      </c>
      <c r="E17">
        <v>1</v>
      </c>
      <c r="G17">
        <v>3</v>
      </c>
    </row>
    <row r="18" spans="1:7">
      <c r="A18" t="s">
        <v>364</v>
      </c>
      <c r="B18">
        <v>4</v>
      </c>
      <c r="D18">
        <v>1</v>
      </c>
      <c r="F18">
        <v>1</v>
      </c>
      <c r="G18">
        <v>6</v>
      </c>
    </row>
    <row r="19" spans="1:7">
      <c r="A19" t="s">
        <v>536</v>
      </c>
      <c r="C19">
        <v>1</v>
      </c>
      <c r="G19">
        <v>1</v>
      </c>
    </row>
    <row r="20" spans="1:7">
      <c r="A20" t="s">
        <v>534</v>
      </c>
      <c r="E20">
        <v>1</v>
      </c>
      <c r="G20">
        <v>1</v>
      </c>
    </row>
    <row r="21" spans="1:7">
      <c r="A21" t="s">
        <v>96</v>
      </c>
      <c r="B21">
        <v>6</v>
      </c>
      <c r="C21">
        <v>1</v>
      </c>
      <c r="D21">
        <v>3</v>
      </c>
      <c r="E21">
        <v>3</v>
      </c>
      <c r="F21">
        <v>1</v>
      </c>
      <c r="G21">
        <v>14</v>
      </c>
    </row>
    <row r="22" spans="1:7">
      <c r="A22" t="s">
        <v>288</v>
      </c>
      <c r="B22">
        <v>4</v>
      </c>
      <c r="C22">
        <v>1</v>
      </c>
      <c r="D22">
        <v>1</v>
      </c>
      <c r="E22">
        <v>3</v>
      </c>
      <c r="G22">
        <v>9</v>
      </c>
    </row>
    <row r="23" spans="1:7">
      <c r="A23" t="s">
        <v>409</v>
      </c>
      <c r="E23">
        <v>1</v>
      </c>
      <c r="G23">
        <v>1</v>
      </c>
    </row>
    <row r="24" spans="1:7">
      <c r="A24" t="s">
        <v>435</v>
      </c>
      <c r="B24">
        <v>1</v>
      </c>
      <c r="G24">
        <v>1</v>
      </c>
    </row>
    <row r="25" spans="1:7">
      <c r="A25" t="s">
        <v>392</v>
      </c>
      <c r="E25">
        <v>2</v>
      </c>
      <c r="G25">
        <v>2</v>
      </c>
    </row>
    <row r="26" spans="1:7">
      <c r="A26" t="s">
        <v>374</v>
      </c>
      <c r="F26">
        <v>1</v>
      </c>
      <c r="G26">
        <v>1</v>
      </c>
    </row>
    <row r="27" spans="1:7">
      <c r="A27" t="s">
        <v>400</v>
      </c>
      <c r="F27">
        <v>3</v>
      </c>
      <c r="G27">
        <v>3</v>
      </c>
    </row>
    <row r="28" spans="1:7">
      <c r="A28" t="s">
        <v>88</v>
      </c>
      <c r="C28">
        <v>10</v>
      </c>
      <c r="D28">
        <v>2</v>
      </c>
      <c r="E28">
        <v>3</v>
      </c>
      <c r="F28">
        <v>1</v>
      </c>
      <c r="G28">
        <v>16</v>
      </c>
    </row>
    <row r="29" spans="1:7">
      <c r="A29" t="s">
        <v>573</v>
      </c>
    </row>
    <row r="30" spans="1:7">
      <c r="A30" t="s">
        <v>572</v>
      </c>
      <c r="B30">
        <v>30</v>
      </c>
      <c r="C30">
        <v>28</v>
      </c>
      <c r="D30">
        <v>27</v>
      </c>
      <c r="E30">
        <v>27</v>
      </c>
      <c r="F30">
        <v>18</v>
      </c>
      <c r="G30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D997C47ACC33439C81163F673F1D54" ma:contentTypeVersion="12" ma:contentTypeDescription="Create a new document." ma:contentTypeScope="" ma:versionID="71a6501958e9edcbbb12e3123d244194">
  <xsd:schema xmlns:xsd="http://www.w3.org/2001/XMLSchema" xmlns:xs="http://www.w3.org/2001/XMLSchema" xmlns:p="http://schemas.microsoft.com/office/2006/metadata/properties" xmlns:ns2="067455d5-dc7a-44c9-9042-abaaa69eeb5c" xmlns:ns3="8a5ae282-6aad-4ceb-a476-5f8867bfd157" targetNamespace="http://schemas.microsoft.com/office/2006/metadata/properties" ma:root="true" ma:fieldsID="2953ae12550bc9de5d21fc8c28374b6c" ns2:_="" ns3:_="">
    <xsd:import namespace="067455d5-dc7a-44c9-9042-abaaa69eeb5c"/>
    <xsd:import namespace="8a5ae282-6aad-4ceb-a476-5f8867bfd1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455d5-dc7a-44c9-9042-abaaa69ee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0a597da-2e42-4ff6-a331-6fbd658394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ae282-6aad-4ceb-a476-5f8867bfd1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6983890-e0db-4e36-8d41-74691b1875bb}" ma:internalName="TaxCatchAll" ma:showField="CatchAllData" ma:web="8a5ae282-6aad-4ceb-a476-5f8867bfd1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7455d5-dc7a-44c9-9042-abaaa69eeb5c">
      <Terms xmlns="http://schemas.microsoft.com/office/infopath/2007/PartnerControls"/>
    </lcf76f155ced4ddcb4097134ff3c332f>
    <TaxCatchAll xmlns="8a5ae282-6aad-4ceb-a476-5f8867bfd157"/>
  </documentManagement>
</p:properties>
</file>

<file path=customXml/itemProps1.xml><?xml version="1.0" encoding="utf-8"?>
<ds:datastoreItem xmlns:ds="http://schemas.openxmlformats.org/officeDocument/2006/customXml" ds:itemID="{A8259CC2-82A8-4DF4-B0FE-6B6D16ED1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455d5-dc7a-44c9-9042-abaaa69eeb5c"/>
    <ds:schemaRef ds:uri="8a5ae282-6aad-4ceb-a476-5f8867bfd1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182BE5-F51F-4B2B-9F53-367AC0DDC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02545-DFA7-4D3E-A853-7848F06355F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067455d5-dc7a-44c9-9042-abaaa69eeb5c"/>
    <ds:schemaRef ds:uri="http://www.w3.org/XML/1998/namespace"/>
    <ds:schemaRef ds:uri="http://purl.org/dc/terms/"/>
    <ds:schemaRef ds:uri="8a5ae282-6aad-4ceb-a476-5f8867bfd15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4.3 lentelė IP</vt:lpstr>
      <vt:lpstr>Lapas2</vt:lpstr>
      <vt:lpstr>Lapas1</vt:lpstr>
      <vt:lpstr>Pirkimai  04-06</vt:lpstr>
      <vt:lpstr>Sheet1</vt:lpstr>
      <vt:lpstr>Sheet2</vt:lpstr>
      <vt:lpstr>Sheet3</vt:lpstr>
      <vt:lpstr>Sheet4</vt:lpstr>
      <vt:lpstr>Pivot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Gintarė Šmaukštė</dc:creator>
  <cp:keywords/>
  <dc:description/>
  <cp:lastModifiedBy>Ingrida Matuolienė</cp:lastModifiedBy>
  <cp:revision/>
  <dcterms:created xsi:type="dcterms:W3CDTF">2024-11-15T11:31:11Z</dcterms:created>
  <dcterms:modified xsi:type="dcterms:W3CDTF">2026-04-01T13:13:01Z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0x0101003DD997C47ACC33439C81163F673F1D54</vt:lpwstr>
  </property>
  <property fmtid="{D5CDD505-2E9C-101B-9397-08002B2CF9AE}" pid="3" name="MediaServiceImageTags">
    <vt:lpwstr/>
  </property>
</Properties>
</file>